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obyn\Documents\ROBYN\ATHLETICS\"/>
    </mc:Choice>
  </mc:AlternateContent>
  <xr:revisionPtr revIDLastSave="0" documentId="8_{4B15FC13-B7E8-4FFF-9813-EDC4AAE4F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14+" sheetId="1" r:id="rId1"/>
    <sheet name="U13" sheetId="9" r:id="rId2"/>
    <sheet name="U12" sheetId="8" r:id="rId3"/>
    <sheet name="U11" sheetId="7" r:id="rId4"/>
    <sheet name="U10" sheetId="6" r:id="rId5"/>
    <sheet name="U9" sheetId="5" r:id="rId6"/>
    <sheet name="U8" sheetId="4" r:id="rId7"/>
    <sheet name="U7" sheetId="3" r:id="rId8"/>
    <sheet name="Sheet1" sheetId="10" r:id="rId9"/>
  </sheets>
  <definedNames>
    <definedName name="_xlnm._FilterDatabase" localSheetId="8" hidden="1">Sheet1!$A$1:$D$37</definedName>
    <definedName name="_xlnm._FilterDatabase" localSheetId="4" hidden="1">'U10'!$A$1:$F$1</definedName>
    <definedName name="_xlnm._FilterDatabase" localSheetId="3" hidden="1">'U11'!$A$1:$F$1</definedName>
    <definedName name="_xlnm._FilterDatabase" localSheetId="2" hidden="1">'U12'!$A$1:$F$1</definedName>
    <definedName name="_xlnm._FilterDatabase" localSheetId="1" hidden="1">'U13'!$A$1:$F$1</definedName>
    <definedName name="_xlnm._FilterDatabase" localSheetId="0" hidden="1">'U14+'!$A$1:$F$1</definedName>
    <definedName name="_xlnm._FilterDatabase" localSheetId="7" hidden="1">'U7'!$A$1:$F$1</definedName>
    <definedName name="_xlnm._FilterDatabase" localSheetId="6" hidden="1">'U8'!$A$1:$F$1</definedName>
    <definedName name="_xlnm._FilterDatabase" localSheetId="5" hidden="1">'U9'!$A$1:$F$1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F35" i="8" s="1"/>
  <c r="E33" i="8"/>
  <c r="F33" i="8" s="1"/>
  <c r="E34" i="8"/>
  <c r="F34" i="8"/>
  <c r="E29" i="8"/>
  <c r="F29" i="8" s="1"/>
  <c r="E30" i="8"/>
  <c r="F30" i="8" s="1"/>
  <c r="E31" i="8"/>
  <c r="F31" i="8" s="1"/>
  <c r="E32" i="8"/>
  <c r="F32" i="8"/>
  <c r="E28" i="8"/>
  <c r="F28" i="8" s="1"/>
  <c r="E30" i="5"/>
  <c r="F30" i="5"/>
  <c r="E28" i="5"/>
  <c r="E29" i="5"/>
  <c r="F29" i="5" s="1"/>
  <c r="F28" i="5"/>
  <c r="E27" i="5"/>
  <c r="F27" i="5" s="1"/>
  <c r="E26" i="5"/>
  <c r="F26" i="5" s="1"/>
  <c r="F15" i="3"/>
  <c r="E30" i="1"/>
  <c r="E31" i="1"/>
  <c r="E32" i="1"/>
  <c r="F32" i="1" s="1"/>
  <c r="E33" i="1"/>
  <c r="F33" i="1" s="1"/>
  <c r="E34" i="1"/>
  <c r="F34" i="1" s="1"/>
  <c r="E35" i="1"/>
  <c r="F35" i="1" s="1"/>
  <c r="E36" i="1"/>
  <c r="E37" i="1"/>
  <c r="F37" i="1" s="1"/>
  <c r="F30" i="1"/>
  <c r="F31" i="1"/>
  <c r="F36" i="1"/>
  <c r="E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3" i="4"/>
  <c r="F23" i="4" s="1"/>
  <c r="E24" i="4"/>
  <c r="F24" i="4" s="1"/>
  <c r="E25" i="4"/>
  <c r="F25" i="4" s="1"/>
  <c r="E26" i="4"/>
  <c r="F26" i="4" s="1"/>
  <c r="E27" i="4"/>
  <c r="E28" i="4"/>
  <c r="E29" i="4"/>
  <c r="F29" i="4" s="1"/>
  <c r="E30" i="4"/>
  <c r="F27" i="4"/>
  <c r="F28" i="4"/>
  <c r="F30" i="4"/>
  <c r="F13" i="9" l="1"/>
  <c r="F24" i="9"/>
  <c r="E17" i="5"/>
  <c r="F17" i="5" s="1"/>
  <c r="E21" i="5"/>
  <c r="F21" i="5" s="1"/>
  <c r="E22" i="5"/>
  <c r="F22" i="5" s="1"/>
  <c r="E24" i="5"/>
  <c r="F24" i="5" s="1"/>
  <c r="E7" i="5"/>
  <c r="F7" i="5" s="1"/>
  <c r="E13" i="5"/>
  <c r="F13" i="5" s="1"/>
  <c r="E14" i="5"/>
  <c r="F14" i="5" s="1"/>
  <c r="E6" i="5"/>
  <c r="F6" i="5" s="1"/>
  <c r="E8" i="1" l="1"/>
  <c r="F8" i="1" s="1"/>
  <c r="E4" i="1"/>
  <c r="F4" i="1" s="1"/>
  <c r="E12" i="1"/>
  <c r="F12" i="1" s="1"/>
  <c r="E18" i="1"/>
  <c r="F18" i="1" s="1"/>
  <c r="E29" i="1"/>
  <c r="F29" i="1" s="1"/>
  <c r="E22" i="1"/>
  <c r="F22" i="1" s="1"/>
  <c r="E10" i="1"/>
  <c r="F10" i="1" s="1"/>
  <c r="E23" i="1"/>
  <c r="F23" i="1" s="1"/>
  <c r="E19" i="1"/>
  <c r="F19" i="1" s="1"/>
  <c r="E21" i="1"/>
  <c r="F21" i="1" s="1"/>
  <c r="E26" i="1"/>
  <c r="F26" i="1" s="1"/>
  <c r="E24" i="1"/>
  <c r="F24" i="1" s="1"/>
  <c r="E7" i="1"/>
  <c r="F7" i="1" s="1"/>
  <c r="E3" i="1"/>
  <c r="F3" i="1" s="1"/>
  <c r="E17" i="1"/>
  <c r="F17" i="1" s="1"/>
  <c r="E9" i="1"/>
  <c r="F9" i="1" s="1"/>
  <c r="E5" i="1"/>
  <c r="F5" i="1" s="1"/>
  <c r="E11" i="1"/>
  <c r="F11" i="1" s="1"/>
  <c r="E14" i="1"/>
  <c r="F14" i="1" s="1"/>
  <c r="E20" i="1"/>
  <c r="F20" i="1" s="1"/>
  <c r="E25" i="1"/>
  <c r="F25" i="1" s="1"/>
  <c r="E28" i="1"/>
  <c r="F28" i="1" s="1"/>
  <c r="E2" i="1"/>
  <c r="F2" i="1" s="1"/>
  <c r="E16" i="1"/>
  <c r="F16" i="1" s="1"/>
  <c r="E13" i="1"/>
  <c r="F13" i="1" s="1"/>
  <c r="E6" i="1"/>
  <c r="F6" i="1" s="1"/>
  <c r="E27" i="1"/>
  <c r="F27" i="1" s="1"/>
  <c r="E15" i="1"/>
  <c r="F15" i="1" s="1"/>
  <c r="F17" i="9"/>
  <c r="F20" i="9"/>
  <c r="F14" i="9"/>
  <c r="F15" i="9"/>
  <c r="F6" i="9"/>
  <c r="F19" i="9"/>
  <c r="F2" i="9"/>
  <c r="F4" i="9"/>
  <c r="F9" i="9"/>
  <c r="F21" i="9"/>
  <c r="F3" i="9"/>
  <c r="F23" i="9"/>
  <c r="F11" i="9"/>
  <c r="F16" i="9"/>
  <c r="F25" i="9"/>
  <c r="F26" i="9"/>
  <c r="F18" i="9"/>
  <c r="F8" i="9"/>
  <c r="F22" i="9"/>
  <c r="F7" i="9"/>
  <c r="F10" i="9"/>
  <c r="F12" i="9"/>
  <c r="F5" i="9"/>
  <c r="E20" i="8"/>
  <c r="F20" i="8" s="1"/>
  <c r="E7" i="8"/>
  <c r="F7" i="8" s="1"/>
  <c r="E23" i="8"/>
  <c r="F23" i="8" s="1"/>
  <c r="E11" i="8"/>
  <c r="F11" i="8" s="1"/>
  <c r="E8" i="8"/>
  <c r="F8" i="8" s="1"/>
  <c r="E12" i="8"/>
  <c r="F12" i="8" s="1"/>
  <c r="E17" i="8"/>
  <c r="F17" i="8" s="1"/>
  <c r="E15" i="8"/>
  <c r="F15" i="8" s="1"/>
  <c r="E25" i="8"/>
  <c r="F25" i="8" s="1"/>
  <c r="E3" i="8"/>
  <c r="F3" i="8" s="1"/>
  <c r="E24" i="8"/>
  <c r="F24" i="8" s="1"/>
  <c r="E6" i="8"/>
  <c r="F6" i="8" s="1"/>
  <c r="E9" i="8"/>
  <c r="F9" i="8" s="1"/>
  <c r="E14" i="8"/>
  <c r="F14" i="8" s="1"/>
  <c r="E19" i="8"/>
  <c r="F19" i="8" s="1"/>
  <c r="E2" i="8"/>
  <c r="F2" i="8" s="1"/>
  <c r="E22" i="8"/>
  <c r="F22" i="8" s="1"/>
  <c r="E26" i="8"/>
  <c r="F26" i="8" s="1"/>
  <c r="E18" i="8"/>
  <c r="F18" i="8" s="1"/>
  <c r="E5" i="8"/>
  <c r="F5" i="8" s="1"/>
  <c r="E21" i="8"/>
  <c r="F21" i="8" s="1"/>
  <c r="E13" i="8"/>
  <c r="F13" i="8" s="1"/>
  <c r="E10" i="8"/>
  <c r="F10" i="8" s="1"/>
  <c r="E4" i="8"/>
  <c r="F4" i="8" s="1"/>
  <c r="E27" i="8"/>
  <c r="F27" i="8" s="1"/>
  <c r="E16" i="8"/>
  <c r="F16" i="8" s="1"/>
  <c r="E12" i="7"/>
  <c r="F12" i="7" s="1"/>
  <c r="E3" i="7"/>
  <c r="F3" i="7" s="1"/>
  <c r="E6" i="7"/>
  <c r="F6" i="7" s="1"/>
  <c r="E18" i="7"/>
  <c r="F18" i="7" s="1"/>
  <c r="E11" i="7"/>
  <c r="F11" i="7" s="1"/>
  <c r="E15" i="7"/>
  <c r="F15" i="7" s="1"/>
  <c r="E2" i="7"/>
  <c r="F2" i="7" s="1"/>
  <c r="E4" i="7"/>
  <c r="F4" i="7" s="1"/>
  <c r="E9" i="7"/>
  <c r="F9" i="7" s="1"/>
  <c r="E8" i="7"/>
  <c r="F8" i="7" s="1"/>
  <c r="E5" i="7"/>
  <c r="F5" i="7" s="1"/>
  <c r="E17" i="7"/>
  <c r="F17" i="7" s="1"/>
  <c r="E13" i="7"/>
  <c r="F13" i="7" s="1"/>
  <c r="E14" i="7"/>
  <c r="F14" i="7" s="1"/>
  <c r="E19" i="7"/>
  <c r="F19" i="7" s="1"/>
  <c r="E20" i="7"/>
  <c r="F20" i="7" s="1"/>
  <c r="E10" i="7"/>
  <c r="F10" i="7" s="1"/>
  <c r="E22" i="7"/>
  <c r="F22" i="7" s="1"/>
  <c r="E16" i="7"/>
  <c r="F16" i="7" s="1"/>
  <c r="E21" i="7"/>
  <c r="F21" i="7" s="1"/>
  <c r="E7" i="7"/>
  <c r="F7" i="7" s="1"/>
  <c r="E12" i="6"/>
  <c r="F12" i="6" s="1"/>
  <c r="E2" i="6"/>
  <c r="F2" i="6" s="1"/>
  <c r="E26" i="6"/>
  <c r="F26" i="6" s="1"/>
  <c r="E28" i="6"/>
  <c r="F28" i="6" s="1"/>
  <c r="E6" i="6"/>
  <c r="F6" i="6" s="1"/>
  <c r="E13" i="6"/>
  <c r="F13" i="6" s="1"/>
  <c r="E29" i="6"/>
  <c r="F29" i="6" s="1"/>
  <c r="E4" i="6"/>
  <c r="F4" i="6" s="1"/>
  <c r="E31" i="6"/>
  <c r="F31" i="6" s="1"/>
  <c r="E7" i="6"/>
  <c r="F7" i="6" s="1"/>
  <c r="E17" i="6"/>
  <c r="F17" i="6" s="1"/>
  <c r="E5" i="6"/>
  <c r="F5" i="6" s="1"/>
  <c r="E14" i="6"/>
  <c r="F14" i="6" s="1"/>
  <c r="E20" i="6"/>
  <c r="F20" i="6" s="1"/>
  <c r="E10" i="6"/>
  <c r="F10" i="6" s="1"/>
  <c r="E8" i="6"/>
  <c r="F8" i="6" s="1"/>
  <c r="E21" i="6"/>
  <c r="F21" i="6" s="1"/>
  <c r="E24" i="6"/>
  <c r="F24" i="6" s="1"/>
  <c r="E3" i="6"/>
  <c r="F3" i="6" s="1"/>
  <c r="E25" i="6"/>
  <c r="F25" i="6" s="1"/>
  <c r="E11" i="6"/>
  <c r="F11" i="6" s="1"/>
  <c r="E9" i="6"/>
  <c r="F9" i="6" s="1"/>
  <c r="E18" i="6"/>
  <c r="F18" i="6" s="1"/>
  <c r="E23" i="6"/>
  <c r="F23" i="6" s="1"/>
  <c r="E15" i="6"/>
  <c r="F15" i="6" s="1"/>
  <c r="E19" i="6"/>
  <c r="F19" i="6" s="1"/>
  <c r="E27" i="6"/>
  <c r="F27" i="6" s="1"/>
  <c r="E22" i="6"/>
  <c r="F22" i="6" s="1"/>
  <c r="E16" i="6"/>
  <c r="F16" i="6" s="1"/>
  <c r="E30" i="6"/>
  <c r="F30" i="6" s="1"/>
  <c r="E9" i="5"/>
  <c r="F9" i="5" s="1"/>
  <c r="E25" i="5"/>
  <c r="F25" i="5" s="1"/>
  <c r="E10" i="5"/>
  <c r="F10" i="5" s="1"/>
  <c r="E12" i="5"/>
  <c r="F12" i="5" s="1"/>
  <c r="E18" i="5"/>
  <c r="F18" i="5" s="1"/>
  <c r="E2" i="5"/>
  <c r="F2" i="5" s="1"/>
  <c r="E8" i="5"/>
  <c r="F8" i="5" s="1"/>
  <c r="E4" i="5"/>
  <c r="F4" i="5" s="1"/>
  <c r="E20" i="5"/>
  <c r="F20" i="5" s="1"/>
  <c r="E16" i="5"/>
  <c r="F16" i="5" s="1"/>
  <c r="E11" i="5"/>
  <c r="F11" i="5" s="1"/>
  <c r="E5" i="5"/>
  <c r="F5" i="5" s="1"/>
  <c r="E19" i="5"/>
  <c r="F19" i="5" s="1"/>
  <c r="E3" i="5"/>
  <c r="F3" i="5" s="1"/>
  <c r="E23" i="5"/>
  <c r="F23" i="5" s="1"/>
  <c r="E15" i="5"/>
  <c r="F15" i="5" s="1"/>
  <c r="E17" i="4"/>
  <c r="F17" i="4" s="1"/>
  <c r="E5" i="4"/>
  <c r="F5" i="4" s="1"/>
  <c r="E12" i="4"/>
  <c r="F12" i="4" s="1"/>
  <c r="E15" i="4"/>
  <c r="F15" i="4" s="1"/>
  <c r="E13" i="4"/>
  <c r="F13" i="4" s="1"/>
  <c r="E20" i="4"/>
  <c r="F20" i="4" s="1"/>
  <c r="E6" i="4"/>
  <c r="F6" i="4" s="1"/>
  <c r="E9" i="4"/>
  <c r="F9" i="4" s="1"/>
  <c r="E10" i="4"/>
  <c r="F10" i="4" s="1"/>
  <c r="E7" i="4"/>
  <c r="F7" i="4" s="1"/>
  <c r="E16" i="4"/>
  <c r="F16" i="4" s="1"/>
  <c r="E22" i="4"/>
  <c r="F22" i="4" s="1"/>
  <c r="E3" i="4"/>
  <c r="F3" i="4" s="1"/>
  <c r="E2" i="4"/>
  <c r="F2" i="4" s="1"/>
  <c r="E19" i="4"/>
  <c r="F19" i="4" s="1"/>
  <c r="E8" i="4"/>
  <c r="F8" i="4" s="1"/>
  <c r="E11" i="4"/>
  <c r="F11" i="4" s="1"/>
  <c r="E14" i="4"/>
  <c r="F14" i="4" s="1"/>
  <c r="E18" i="4"/>
  <c r="F18" i="4" s="1"/>
  <c r="E21" i="4"/>
  <c r="F21" i="4" s="1"/>
  <c r="E4" i="4"/>
  <c r="F4" i="4" s="1"/>
  <c r="E4" i="3"/>
  <c r="F4" i="3" s="1"/>
  <c r="E7" i="3"/>
  <c r="F7" i="3" s="1"/>
  <c r="E3" i="3"/>
  <c r="F3" i="3" s="1"/>
  <c r="E9" i="3"/>
  <c r="F9" i="3" s="1"/>
  <c r="E10" i="3"/>
  <c r="F10" i="3" s="1"/>
  <c r="E12" i="3"/>
  <c r="F12" i="3" s="1"/>
  <c r="E6" i="3"/>
  <c r="F6" i="3" s="1"/>
  <c r="E2" i="3"/>
  <c r="F2" i="3" s="1"/>
  <c r="E14" i="3"/>
  <c r="F14" i="3" s="1"/>
  <c r="E8" i="3"/>
  <c r="F8" i="3" s="1"/>
  <c r="E13" i="3"/>
  <c r="F13" i="3" s="1"/>
  <c r="E5" i="3"/>
  <c r="F5" i="3" s="1"/>
  <c r="E11" i="3"/>
  <c r="F11" i="3" s="1"/>
  <c r="E15" i="3"/>
</calcChain>
</file>

<file path=xl/sharedStrings.xml><?xml version="1.0" encoding="utf-8"?>
<sst xmlns="http://schemas.openxmlformats.org/spreadsheetml/2006/main" count="560" uniqueCount="226">
  <si>
    <t>Age</t>
  </si>
  <si>
    <t>Gender</t>
  </si>
  <si>
    <t>PB</t>
  </si>
  <si>
    <t>Name</t>
  </si>
  <si>
    <t>B</t>
  </si>
  <si>
    <t>G</t>
  </si>
  <si>
    <t>M/Sec</t>
  </si>
  <si>
    <t>Handicap</t>
  </si>
  <si>
    <t>Lorenzo Farinella</t>
  </si>
  <si>
    <t>Jayjay Russell</t>
  </si>
  <si>
    <t>Eligh Keen</t>
  </si>
  <si>
    <t>Jake Kennelly</t>
  </si>
  <si>
    <t>Charlie Anderson</t>
  </si>
  <si>
    <t>James Ryder</t>
  </si>
  <si>
    <t>Hunter Trimble</t>
  </si>
  <si>
    <t>Lennon Bridge</t>
  </si>
  <si>
    <t>Luke Carey</t>
  </si>
  <si>
    <t>Lincoln Bell</t>
  </si>
  <si>
    <t>Jackson Glenn</t>
  </si>
  <si>
    <t>Curtis Roux</t>
  </si>
  <si>
    <t>Edward Williams</t>
  </si>
  <si>
    <t>Harry Williams</t>
  </si>
  <si>
    <t>Archie Mayer Weston</t>
  </si>
  <si>
    <t>Leo Crawford</t>
  </si>
  <si>
    <t>Freddie Colman</t>
  </si>
  <si>
    <t>Miles Hegarty</t>
  </si>
  <si>
    <t>Archie Edie</t>
  </si>
  <si>
    <t>Zachary Fiddler</t>
  </si>
  <si>
    <t>Jacob Anderson</t>
  </si>
  <si>
    <t>Christian Ebert</t>
  </si>
  <si>
    <t>Finn Zurnamer</t>
  </si>
  <si>
    <t>Harry Breen</t>
  </si>
  <si>
    <t>Frederick Hughes</t>
  </si>
  <si>
    <t>Leon Dunkley</t>
  </si>
  <si>
    <t>George Reynaldo</t>
  </si>
  <si>
    <t>Keo Moh Hamin</t>
  </si>
  <si>
    <t>Jack Friedrich</t>
  </si>
  <si>
    <t>Vaughn Mitchell</t>
  </si>
  <si>
    <t>Hei Hang Henry Lam</t>
  </si>
  <si>
    <t>Finley Andersen-allen</t>
  </si>
  <si>
    <t>Reece Reichel</t>
  </si>
  <si>
    <t>Darcy Nguyen</t>
  </si>
  <si>
    <t>Samuel Barlow</t>
  </si>
  <si>
    <t>Milo Lavigne</t>
  </si>
  <si>
    <t>Asher Lavigne</t>
  </si>
  <si>
    <t>Cooper Crawford</t>
  </si>
  <si>
    <t>Izzy Izaac Farhy</t>
  </si>
  <si>
    <t>William Kehoe</t>
  </si>
  <si>
    <t>Elijah Ebert</t>
  </si>
  <si>
    <t>Rory Piggins</t>
  </si>
  <si>
    <t>Marley Baghdadi</t>
  </si>
  <si>
    <t>Anil Rink</t>
  </si>
  <si>
    <t>Thomas Jackaman</t>
  </si>
  <si>
    <t>Finn Hegarty</t>
  </si>
  <si>
    <t>Charlie Lipman</t>
  </si>
  <si>
    <t>Augustin Muti</t>
  </si>
  <si>
    <t>Wolfgang Glashier</t>
  </si>
  <si>
    <t>Harlem Hemmings</t>
  </si>
  <si>
    <t>Charlie Burrows</t>
  </si>
  <si>
    <t>Arlo Brownstein</t>
  </si>
  <si>
    <t>Cooper Heaney</t>
  </si>
  <si>
    <t>Louis Vereker</t>
  </si>
  <si>
    <t>Maximus Mcfarlane</t>
  </si>
  <si>
    <t>Gerry Joseph</t>
  </si>
  <si>
    <t>Teddy Clare</t>
  </si>
  <si>
    <t>Reuben Mclure</t>
  </si>
  <si>
    <t>Max Kelly</t>
  </si>
  <si>
    <t>Xander Lord</t>
  </si>
  <si>
    <t>Zachary Hughes</t>
  </si>
  <si>
    <t>Jackson Ryder</t>
  </si>
  <si>
    <t>Jackson Stamenkovic</t>
  </si>
  <si>
    <t>Zac Bentley</t>
  </si>
  <si>
    <t>Cristiano Zanapalis</t>
  </si>
  <si>
    <t>Krishna Inder</t>
  </si>
  <si>
    <t>Jude Marjoribanks</t>
  </si>
  <si>
    <t>Noah Borlotti</t>
  </si>
  <si>
    <t>Felix Andersen-allen</t>
  </si>
  <si>
    <t>Theodore Wong</t>
  </si>
  <si>
    <t>Hayden Pinphoo</t>
  </si>
  <si>
    <t>Jonathan Tancred</t>
  </si>
  <si>
    <t>Liam Haikin</t>
  </si>
  <si>
    <t>Luke Magdalino</t>
  </si>
  <si>
    <t>George Alexandratos</t>
  </si>
  <si>
    <t>Orlando Garibaldi</t>
  </si>
  <si>
    <t>Michael Glinatsis</t>
  </si>
  <si>
    <t>James Halley</t>
  </si>
  <si>
    <t>Josef Sikora</t>
  </si>
  <si>
    <t>Leon Baghdadi</t>
  </si>
  <si>
    <t>Vaidas Levi</t>
  </si>
  <si>
    <t>Remy Mitchell</t>
  </si>
  <si>
    <t>Max Davoren</t>
  </si>
  <si>
    <t>Jools Ingram</t>
  </si>
  <si>
    <t>Max Davis</t>
  </si>
  <si>
    <t>Dante Alexander</t>
  </si>
  <si>
    <t>Kalan White</t>
  </si>
  <si>
    <t>Gus Blackley</t>
  </si>
  <si>
    <t>Joshua Tancred</t>
  </si>
  <si>
    <t>Cooper Tzannes</t>
  </si>
  <si>
    <t>Diipesh Prestipino</t>
  </si>
  <si>
    <t>Ari Goodman</t>
  </si>
  <si>
    <t>Lucas Pablecheque</t>
  </si>
  <si>
    <t>Harry Unsworth</t>
  </si>
  <si>
    <t>Myles Stephenson</t>
  </si>
  <si>
    <t>Xavier Wastnage</t>
  </si>
  <si>
    <t>Felix Wain</t>
  </si>
  <si>
    <t>Arthur Johnson</t>
  </si>
  <si>
    <t>Elijah Cunio-scarborough</t>
  </si>
  <si>
    <t>Tomi Reynaldo</t>
  </si>
  <si>
    <t>Aidan Pearson</t>
  </si>
  <si>
    <t>Sam Fine</t>
  </si>
  <si>
    <t>Jared Serman</t>
  </si>
  <si>
    <t>Oliver Lewis</t>
  </si>
  <si>
    <t>Joseph Touma</t>
  </si>
  <si>
    <t>Ricardo Zanapalis</t>
  </si>
  <si>
    <t>Zavier Novak</t>
  </si>
  <si>
    <t>Shai Farhy</t>
  </si>
  <si>
    <t>Henry Cleaver</t>
  </si>
  <si>
    <t>Ben Randles</t>
  </si>
  <si>
    <t>Ronin Khamphet Pearse</t>
  </si>
  <si>
    <t>Jacob Atchison</t>
  </si>
  <si>
    <t>Neo Benfield-smith</t>
  </si>
  <si>
    <t>William Louis Johnson</t>
  </si>
  <si>
    <t>Donovan Wain</t>
  </si>
  <si>
    <t>Grace Slevin</t>
  </si>
  <si>
    <t>Harley Isbister-jones</t>
  </si>
  <si>
    <t>Joana Moh Hamin</t>
  </si>
  <si>
    <t>Jordan Serman-segar</t>
  </si>
  <si>
    <t>Gracie Johnson</t>
  </si>
  <si>
    <t>Elisabeth Randl</t>
  </si>
  <si>
    <t>Billie Moses</t>
  </si>
  <si>
    <t>Lisa Vereker</t>
  </si>
  <si>
    <t>Ines Allen</t>
  </si>
  <si>
    <t>Evangelia Botros</t>
  </si>
  <si>
    <t>Aislinn Slevin</t>
  </si>
  <si>
    <t>Francesca Mcfarlane</t>
  </si>
  <si>
    <t>Phillippa Wynne</t>
  </si>
  <si>
    <t>Elise Slaven</t>
  </si>
  <si>
    <t>Angje Dormia</t>
  </si>
  <si>
    <t>Hannah Henderson</t>
  </si>
  <si>
    <t>Livia Negrine</t>
  </si>
  <si>
    <t>Chiara Cooper</t>
  </si>
  <si>
    <t>Violet Nasso</t>
  </si>
  <si>
    <t>Mia Pisana</t>
  </si>
  <si>
    <t>Frida Leigh-young</t>
  </si>
  <si>
    <t>Xanthe Comninos</t>
  </si>
  <si>
    <t>Maggie Kennelly</t>
  </si>
  <si>
    <t>Alle-christina Russell</t>
  </si>
  <si>
    <t>Chelsea Joseph</t>
  </si>
  <si>
    <t>Hannah Donovan</t>
  </si>
  <si>
    <t>Ruby Bowers</t>
  </si>
  <si>
    <t>Priya Kelly</t>
  </si>
  <si>
    <t>Sia Griffiths</t>
  </si>
  <si>
    <t>Queenie Blackmore</t>
  </si>
  <si>
    <t>Rosalie Girgis</t>
  </si>
  <si>
    <t>Ella Fischer</t>
  </si>
  <si>
    <t>Ella O Brien</t>
  </si>
  <si>
    <t>Greta Gribble</t>
  </si>
  <si>
    <t>Isabella Warren-nicholls</t>
  </si>
  <si>
    <t>Charlotte Randl</t>
  </si>
  <si>
    <t>Katarina Stamenkovic</t>
  </si>
  <si>
    <t>Shanti Inder</t>
  </si>
  <si>
    <t>Isabella Shelley</t>
  </si>
  <si>
    <t>Natalia Giatsios</t>
  </si>
  <si>
    <t>Alyssa Mack</t>
  </si>
  <si>
    <t>Sienna Tzannes</t>
  </si>
  <si>
    <t>Kira Mack</t>
  </si>
  <si>
    <t>Regina Muhlmann</t>
  </si>
  <si>
    <t>Kaiya Elliot</t>
  </si>
  <si>
    <t>Poppy Shaw</t>
  </si>
  <si>
    <t>Aleisha Benfield-smith</t>
  </si>
  <si>
    <t>Willow Johnson</t>
  </si>
  <si>
    <t>Erene Fiddler</t>
  </si>
  <si>
    <t>Alyssa Mcdrury</t>
  </si>
  <si>
    <t>Madison Coutts</t>
  </si>
  <si>
    <t>Hei Yee Hailey Lam</t>
  </si>
  <si>
    <t>Valentina Moore</t>
  </si>
  <si>
    <t>Kytora Russell</t>
  </si>
  <si>
    <t>Charley Yeo Spanbrook</t>
  </si>
  <si>
    <t>Annabel Fyffe</t>
  </si>
  <si>
    <t>Andie Yeo Spanbrook</t>
  </si>
  <si>
    <t>Lily Bell</t>
  </si>
  <si>
    <t>Leonie Fischer</t>
  </si>
  <si>
    <t>Elise Green</t>
  </si>
  <si>
    <t>Emily Rana</t>
  </si>
  <si>
    <t>Alina Meers</t>
  </si>
  <si>
    <t>Dorothy Arthur</t>
  </si>
  <si>
    <t>Mimi Tolnay</t>
  </si>
  <si>
    <t>Olivia Kehoe</t>
  </si>
  <si>
    <t>Layla Pablecheque</t>
  </si>
  <si>
    <t>Ava Ellis</t>
  </si>
  <si>
    <t>Kayla Shelley</t>
  </si>
  <si>
    <t>Kalani Moffatt</t>
  </si>
  <si>
    <t>Lucy Davoren</t>
  </si>
  <si>
    <t>Willa Spencer</t>
  </si>
  <si>
    <t>Cassandra Watters</t>
  </si>
  <si>
    <t>Sadie Leigh-young</t>
  </si>
  <si>
    <t>Abigail Abras</t>
  </si>
  <si>
    <t>Lily Davoren</t>
  </si>
  <si>
    <t>Paz Covarrubias</t>
  </si>
  <si>
    <t>Eveline Noonan</t>
  </si>
  <si>
    <t>Victoire Muti</t>
  </si>
  <si>
    <t>Adrijana Oliver</t>
  </si>
  <si>
    <t>Tea Mcdrury</t>
  </si>
  <si>
    <t>Abby Sparks</t>
  </si>
  <si>
    <t>Siena Novak</t>
  </si>
  <si>
    <t>Sophia Kehoe</t>
  </si>
  <si>
    <t>Lauren Heaney</t>
  </si>
  <si>
    <t>Temima Reza</t>
  </si>
  <si>
    <t>Pearl Corcoran</t>
  </si>
  <si>
    <t>Ava Bova</t>
  </si>
  <si>
    <t>Jasmine Burrows</t>
  </si>
  <si>
    <t>Addison Hughes</t>
  </si>
  <si>
    <t>Alex Oakley</t>
  </si>
  <si>
    <t>Audrey Khamphet Pearse</t>
  </si>
  <si>
    <t>Georgiana Giatsios</t>
  </si>
  <si>
    <t>Anna Colquhoun</t>
  </si>
  <si>
    <t>Josephine Semple</t>
  </si>
  <si>
    <t>Stevie Walker</t>
  </si>
  <si>
    <t>Scarlet Mitchell</t>
  </si>
  <si>
    <t>Mia Sparks</t>
  </si>
  <si>
    <t>Rudi Blackley</t>
  </si>
  <si>
    <t>Laura Halley</t>
  </si>
  <si>
    <t>Evie Armstrong Reading</t>
  </si>
  <si>
    <t>Kenya Borlotti</t>
  </si>
  <si>
    <t>Jaide Almeida</t>
  </si>
  <si>
    <t>Sarah Luey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</si>
</sst>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0" fontId="5" fillId="0" borderId="0" xfId="0" applyFont="1"/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2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2" fontId="6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37" totalsRowShown="0" headerRowDxfId="63" dataDxfId="62">
  <autoFilter ref="A1:F37" xr:uid="{00000000-0009-0000-0100-000001000000}"/>
  <sortState xmlns:xlrd2="http://schemas.microsoft.com/office/spreadsheetml/2017/richdata2" ref="A2:F29">
    <sortCondition ref="D1:D29"/>
  </sortState>
  <tableColumns count="6">
    <tableColumn id="1" xr3:uid="{00000000-0010-0000-0000-000001000000}" name="Age" dataDxfId="61"/>
    <tableColumn id="2" xr3:uid="{00000000-0010-0000-0000-000002000000}" name="Gender" dataDxfId="60"/>
    <tableColumn id="3" xr3:uid="{00000000-0010-0000-0000-000003000000}" name="Name" dataDxfId="59"/>
    <tableColumn id="5" xr3:uid="{00000000-0010-0000-0000-000005000000}" name="PB" dataDxfId="58"/>
    <tableColumn id="7" xr3:uid="{00000000-0010-0000-0000-000007000000}" name="M/Sec" dataDxfId="57">
      <calculatedColumnFormula>100/Table1[[#This Row],[PB]]</calculatedColumnFormula>
    </tableColumn>
    <tableColumn id="6" xr3:uid="{00000000-0010-0000-0000-000006000000}" name="Handicap" dataDxfId="56">
      <calculatedColumnFormula>(Table1[[#This Row],[PB]]-$D$2)*Table1[[#This Row],[M/Sec]]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110" displayName="Table110" ref="A1:F26" totalsRowShown="0" headerRowDxfId="55" dataDxfId="54">
  <autoFilter ref="A1:F26" xr:uid="{00000000-0009-0000-0100-000009000000}"/>
  <sortState xmlns:xlrd2="http://schemas.microsoft.com/office/spreadsheetml/2017/richdata2" ref="A2:F26">
    <sortCondition ref="D1:D26"/>
  </sortState>
  <tableColumns count="6">
    <tableColumn id="1" xr3:uid="{00000000-0010-0000-0100-000001000000}" name="Age" dataDxfId="53"/>
    <tableColumn id="2" xr3:uid="{00000000-0010-0000-0100-000002000000}" name="Gender" dataDxfId="52"/>
    <tableColumn id="3" xr3:uid="{00000000-0010-0000-0100-000003000000}" name="Name" dataDxfId="51"/>
    <tableColumn id="5" xr3:uid="{00000000-0010-0000-0100-000005000000}" name="PB" dataDxfId="50"/>
    <tableColumn id="7" xr3:uid="{00000000-0010-0000-0100-000007000000}" name="M/Sec" dataDxfId="49">
      <calculatedColumnFormula>100/Table110[[#This Row],[PB]]</calculatedColumnFormula>
    </tableColumn>
    <tableColumn id="6" xr3:uid="{00000000-0010-0000-0100-000006000000}" name="Handicap" dataDxfId="48">
      <calculatedColumnFormula>(Table110[[#This Row],[PB]]-$D$2)*Table110[[#This Row],[M/Sec]]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19" displayName="Table19" ref="A1:F35" totalsRowShown="0" headerRowDxfId="47" dataDxfId="46">
  <autoFilter ref="A1:F35" xr:uid="{00000000-0009-0000-0100-000008000000}"/>
  <sortState xmlns:xlrd2="http://schemas.microsoft.com/office/spreadsheetml/2017/richdata2" ref="A2:F27">
    <sortCondition ref="D1:D27"/>
  </sortState>
  <tableColumns count="6">
    <tableColumn id="1" xr3:uid="{00000000-0010-0000-0200-000001000000}" name="Age" dataDxfId="45"/>
    <tableColumn id="2" xr3:uid="{00000000-0010-0000-0200-000002000000}" name="Gender" dataDxfId="44"/>
    <tableColumn id="3" xr3:uid="{00000000-0010-0000-0200-000003000000}" name="Name" dataDxfId="43"/>
    <tableColumn id="5" xr3:uid="{00000000-0010-0000-0200-000005000000}" name="PB" dataDxfId="42"/>
    <tableColumn id="7" xr3:uid="{00000000-0010-0000-0200-000007000000}" name="M/Sec" dataDxfId="41">
      <calculatedColumnFormula>100/Table19[[#This Row],[PB]]</calculatedColumnFormula>
    </tableColumn>
    <tableColumn id="6" xr3:uid="{00000000-0010-0000-0200-000006000000}" name="Handicap" dataDxfId="40">
      <calculatedColumnFormula>(Table19[[#This Row],[PB]]-$D$2)*Table19[[#This Row],[M/Sec]]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8" displayName="Table18" ref="A1:F22" totalsRowShown="0" headerRowDxfId="39" dataDxfId="38">
  <autoFilter ref="A1:F22" xr:uid="{00000000-0009-0000-0100-000007000000}"/>
  <sortState xmlns:xlrd2="http://schemas.microsoft.com/office/spreadsheetml/2017/richdata2" ref="A2:F22">
    <sortCondition ref="D1:D22"/>
  </sortState>
  <tableColumns count="6">
    <tableColumn id="1" xr3:uid="{00000000-0010-0000-0300-000001000000}" name="Age" dataDxfId="37"/>
    <tableColumn id="2" xr3:uid="{00000000-0010-0000-0300-000002000000}" name="Gender" dataDxfId="36"/>
    <tableColumn id="3" xr3:uid="{00000000-0010-0000-0300-000003000000}" name="Name" dataDxfId="35"/>
    <tableColumn id="5" xr3:uid="{00000000-0010-0000-0300-000005000000}" name="PB" dataDxfId="34"/>
    <tableColumn id="7" xr3:uid="{00000000-0010-0000-0300-000007000000}" name="M/Sec" dataDxfId="33">
      <calculatedColumnFormula>100/Table18[[#This Row],[PB]]</calculatedColumnFormula>
    </tableColumn>
    <tableColumn id="6" xr3:uid="{00000000-0010-0000-0300-000006000000}" name="Handicap" dataDxfId="32">
      <calculatedColumnFormula>(Table18[[#This Row],[PB]]-$D$2)*Table18[[#This Row],[M/Sec]]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7" displayName="Table17" ref="A1:F31" totalsRowShown="0" headerRowDxfId="31" dataDxfId="30">
  <autoFilter ref="A1:F31" xr:uid="{00000000-0009-0000-0100-000006000000}"/>
  <sortState xmlns:xlrd2="http://schemas.microsoft.com/office/spreadsheetml/2017/richdata2" ref="A2:F31">
    <sortCondition ref="D1:D31"/>
  </sortState>
  <tableColumns count="6">
    <tableColumn id="1" xr3:uid="{00000000-0010-0000-0400-000001000000}" name="Age" dataDxfId="29"/>
    <tableColumn id="2" xr3:uid="{00000000-0010-0000-0400-000002000000}" name="Gender" dataDxfId="28"/>
    <tableColumn id="3" xr3:uid="{00000000-0010-0000-0400-000003000000}" name="Name" dataDxfId="27"/>
    <tableColumn id="5" xr3:uid="{00000000-0010-0000-0400-000005000000}" name="PB" dataDxfId="26"/>
    <tableColumn id="7" xr3:uid="{00000000-0010-0000-0400-000007000000}" name="M/Sec" dataDxfId="25">
      <calculatedColumnFormula>100/Table17[[#This Row],[PB]]</calculatedColumnFormula>
    </tableColumn>
    <tableColumn id="6" xr3:uid="{00000000-0010-0000-0400-000006000000}" name="Handicap" dataDxfId="24">
      <calculatedColumnFormula>(Table17[[#This Row],[PB]]-$D$2)*Table17[[#This Row],[M/Sec]]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16" displayName="Table16" ref="A1:F30" totalsRowShown="0" headerRowDxfId="23" dataDxfId="22">
  <autoFilter ref="A1:F30" xr:uid="{00000000-0009-0000-0100-000005000000}"/>
  <sortState xmlns:xlrd2="http://schemas.microsoft.com/office/spreadsheetml/2017/richdata2" ref="A2:F25">
    <sortCondition ref="D1:D25"/>
  </sortState>
  <tableColumns count="6">
    <tableColumn id="1" xr3:uid="{00000000-0010-0000-0500-000001000000}" name="Age" dataDxfId="21"/>
    <tableColumn id="2" xr3:uid="{00000000-0010-0000-0500-000002000000}" name="Gender" dataDxfId="20"/>
    <tableColumn id="3" xr3:uid="{00000000-0010-0000-0500-000003000000}" name="Name" dataDxfId="19"/>
    <tableColumn id="5" xr3:uid="{00000000-0010-0000-0500-000005000000}" name="PB" dataDxfId="18"/>
    <tableColumn id="7" xr3:uid="{00000000-0010-0000-0500-000007000000}" name="M/Sec" dataDxfId="17">
      <calculatedColumnFormula>100/Table16[[#This Row],[PB]]</calculatedColumnFormula>
    </tableColumn>
    <tableColumn id="6" xr3:uid="{00000000-0010-0000-0500-000006000000}" name="Handicap" dataDxfId="16">
      <calculatedColumnFormula>(Table16[[#This Row],[PB]]-$D$2)*Table16[[#This Row],[M/Sec]]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5" displayName="Table15" ref="A1:F30" totalsRowShown="0" headerRowDxfId="15" dataDxfId="14">
  <autoFilter ref="A1:F30" xr:uid="{00000000-0009-0000-0100-000004000000}"/>
  <sortState xmlns:xlrd2="http://schemas.microsoft.com/office/spreadsheetml/2017/richdata2" ref="A2:F22">
    <sortCondition ref="D1:D22"/>
  </sortState>
  <tableColumns count="6">
    <tableColumn id="1" xr3:uid="{00000000-0010-0000-0600-000001000000}" name="Age" dataDxfId="13"/>
    <tableColumn id="2" xr3:uid="{00000000-0010-0000-0600-000002000000}" name="Gender" dataDxfId="12"/>
    <tableColumn id="3" xr3:uid="{00000000-0010-0000-0600-000003000000}" name="Name" dataDxfId="11"/>
    <tableColumn id="5" xr3:uid="{00000000-0010-0000-0600-000005000000}" name="PB" dataDxfId="10"/>
    <tableColumn id="7" xr3:uid="{00000000-0010-0000-0600-000007000000}" name="M/Sec" dataDxfId="9">
      <calculatedColumnFormula>100/Table15[[#This Row],[PB]]</calculatedColumnFormula>
    </tableColumn>
    <tableColumn id="6" xr3:uid="{00000000-0010-0000-0600-000006000000}" name="Handicap" dataDxfId="8">
      <calculatedColumnFormula>(Table15[[#This Row],[PB]]-$D$2)*Table15[[#This Row],[M/Sec]]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14" displayName="Table14" ref="A1:F15" totalsRowShown="0" headerRowDxfId="7" dataDxfId="6">
  <autoFilter ref="A1:F15" xr:uid="{00000000-0009-0000-0100-000003000000}"/>
  <sortState xmlns:xlrd2="http://schemas.microsoft.com/office/spreadsheetml/2017/richdata2" ref="A2:F15">
    <sortCondition ref="D1:D15"/>
  </sortState>
  <tableColumns count="6">
    <tableColumn id="1" xr3:uid="{00000000-0010-0000-0700-000001000000}" name="Age" dataDxfId="5"/>
    <tableColumn id="2" xr3:uid="{00000000-0010-0000-0700-000002000000}" name="Gender" dataDxfId="4"/>
    <tableColumn id="3" xr3:uid="{00000000-0010-0000-0700-000003000000}" name="Name" dataDxfId="3"/>
    <tableColumn id="5" xr3:uid="{00000000-0010-0000-0700-000005000000}" name="PB" dataDxfId="2"/>
    <tableColumn id="7" xr3:uid="{00000000-0010-0000-0700-000007000000}" name="M/Sec" dataDxfId="1">
      <calculatedColumnFormula>100/Table14[[#This Row],[PB]]</calculatedColumnFormula>
    </tableColumn>
    <tableColumn id="6" xr3:uid="{00000000-0010-0000-0700-000006000000}" name="Handicap" dataDxfId="0">
      <calculatedColumnFormula>(Table14[[#This Row],[PB]]-$D$2)*Table14[[#This Row],[M/Sec]]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F37"/>
  <sheetViews>
    <sheetView tabSelected="1" workbookViewId="0">
      <selection activeCell="C9" sqref="C9"/>
    </sheetView>
  </sheetViews>
  <sheetFormatPr defaultColWidth="9.140625" defaultRowHeight="18.75" x14ac:dyDescent="0.3"/>
  <cols>
    <col min="1" max="1" width="10.42578125" style="15" bestFit="1" customWidth="1"/>
    <col min="2" max="2" width="14.28515625" style="15" bestFit="1" customWidth="1"/>
    <col min="3" max="3" width="31.7109375" style="20" bestFit="1" customWidth="1"/>
    <col min="4" max="4" width="9.140625" style="15" bestFit="1" customWidth="1"/>
    <col min="5" max="5" width="13.42578125" style="15" bestFit="1" customWidth="1"/>
    <col min="6" max="6" width="16.42578125" style="15" bestFit="1" customWidth="1"/>
    <col min="7" max="7" width="9.140625" style="7"/>
    <col min="8" max="8" width="7.7109375" style="7" bestFit="1" customWidth="1"/>
    <col min="9" max="16384" width="9.140625" style="7"/>
  </cols>
  <sheetData>
    <row r="1" spans="1:6" x14ac:dyDescent="0.3">
      <c r="A1" s="15" t="s">
        <v>0</v>
      </c>
      <c r="B1" s="15" t="s">
        <v>1</v>
      </c>
      <c r="C1" s="20" t="s">
        <v>3</v>
      </c>
      <c r="D1" s="15" t="s">
        <v>2</v>
      </c>
      <c r="E1" s="15" t="s">
        <v>6</v>
      </c>
      <c r="F1" s="15" t="s">
        <v>7</v>
      </c>
    </row>
    <row r="2" spans="1:6" x14ac:dyDescent="0.3">
      <c r="A2" s="27">
        <v>17</v>
      </c>
      <c r="B2" s="27" t="s">
        <v>4</v>
      </c>
      <c r="C2" s="28" t="s">
        <v>112</v>
      </c>
      <c r="D2" s="27">
        <v>10.88</v>
      </c>
      <c r="E2" s="16">
        <f>100/Table1[[#This Row],[PB]]</f>
        <v>9.1911764705882355</v>
      </c>
      <c r="F2" s="17">
        <f>(Table1[[#This Row],[PB]]-$D$2)*Table1[[#This Row],[M/Sec]]</f>
        <v>0</v>
      </c>
    </row>
    <row r="3" spans="1:6" x14ac:dyDescent="0.3">
      <c r="A3" s="27">
        <v>17</v>
      </c>
      <c r="B3" s="27" t="s">
        <v>4</v>
      </c>
      <c r="C3" s="28" t="s">
        <v>113</v>
      </c>
      <c r="D3" s="27">
        <v>11.35</v>
      </c>
      <c r="E3" s="16">
        <f>100/Table1[[#This Row],[PB]]</f>
        <v>8.8105726872246706</v>
      </c>
      <c r="F3" s="17">
        <f>(Table1[[#This Row],[PB]]-$D$2)*Table1[[#This Row],[M/Sec]]</f>
        <v>4.1409691629955852</v>
      </c>
    </row>
    <row r="4" spans="1:6" x14ac:dyDescent="0.3">
      <c r="A4" s="27">
        <v>17</v>
      </c>
      <c r="B4" s="27" t="s">
        <v>4</v>
      </c>
      <c r="C4" s="28" t="s">
        <v>114</v>
      </c>
      <c r="D4" s="27">
        <v>11.38</v>
      </c>
      <c r="E4" s="16">
        <f>100/Table1[[#This Row],[PB]]</f>
        <v>8.7873462214411244</v>
      </c>
      <c r="F4" s="17">
        <f>(Table1[[#This Row],[PB]]-$D$2)*Table1[[#This Row],[M/Sec]]</f>
        <v>4.3936731107205622</v>
      </c>
    </row>
    <row r="5" spans="1:6" x14ac:dyDescent="0.3">
      <c r="A5" s="27">
        <v>17</v>
      </c>
      <c r="B5" s="27" t="s">
        <v>4</v>
      </c>
      <c r="C5" s="28" t="s">
        <v>115</v>
      </c>
      <c r="D5" s="27">
        <v>11.48</v>
      </c>
      <c r="E5" s="16">
        <f>100/Table1[[#This Row],[PB]]</f>
        <v>8.7108013937282234</v>
      </c>
      <c r="F5" s="17">
        <f>(Table1[[#This Row],[PB]]-$D$2)*Table1[[#This Row],[M/Sec]]</f>
        <v>5.2264808362369308</v>
      </c>
    </row>
    <row r="6" spans="1:6" x14ac:dyDescent="0.3">
      <c r="A6" s="27">
        <v>17</v>
      </c>
      <c r="B6" s="27" t="s">
        <v>4</v>
      </c>
      <c r="C6" s="28" t="s">
        <v>116</v>
      </c>
      <c r="D6" s="27">
        <v>11.75</v>
      </c>
      <c r="E6" s="16">
        <f>100/Table1[[#This Row],[PB]]</f>
        <v>8.5106382978723403</v>
      </c>
      <c r="F6" s="17">
        <f>(Table1[[#This Row],[PB]]-$D$2)*Table1[[#This Row],[M/Sec]]</f>
        <v>7.4042553191489295</v>
      </c>
    </row>
    <row r="7" spans="1:6" x14ac:dyDescent="0.3">
      <c r="A7" s="27">
        <v>15</v>
      </c>
      <c r="B7" s="27" t="s">
        <v>4</v>
      </c>
      <c r="C7" s="28" t="s">
        <v>107</v>
      </c>
      <c r="D7" s="27">
        <v>11.78</v>
      </c>
      <c r="E7" s="16">
        <f>100/Table1[[#This Row],[PB]]</f>
        <v>8.4889643463497464</v>
      </c>
      <c r="F7" s="17">
        <f>(Table1[[#This Row],[PB]]-$D$2)*Table1[[#This Row],[M/Sec]]</f>
        <v>7.6400679117147599</v>
      </c>
    </row>
    <row r="8" spans="1:6" x14ac:dyDescent="0.3">
      <c r="A8" s="27">
        <v>17</v>
      </c>
      <c r="B8" s="27" t="s">
        <v>4</v>
      </c>
      <c r="C8" s="28" t="s">
        <v>117</v>
      </c>
      <c r="D8" s="27">
        <v>11.85</v>
      </c>
      <c r="E8" s="16">
        <f>100/Table1[[#This Row],[PB]]</f>
        <v>8.4388185654008439</v>
      </c>
      <c r="F8" s="17">
        <f>(Table1[[#This Row],[PB]]-$D$2)*Table1[[#This Row],[M/Sec]]</f>
        <v>8.1856540084388083</v>
      </c>
    </row>
    <row r="9" spans="1:6" x14ac:dyDescent="0.3">
      <c r="A9" s="27">
        <v>15</v>
      </c>
      <c r="B9" s="27" t="s">
        <v>4</v>
      </c>
      <c r="C9" s="28" t="s">
        <v>108</v>
      </c>
      <c r="D9" s="27">
        <v>12.09</v>
      </c>
      <c r="E9" s="16">
        <f>100/Table1[[#This Row],[PB]]</f>
        <v>8.2712985938792389</v>
      </c>
      <c r="F9" s="17">
        <f>(Table1[[#This Row],[PB]]-$D$2)*Table1[[#This Row],[M/Sec]]</f>
        <v>10.008271298593872</v>
      </c>
    </row>
    <row r="10" spans="1:6" x14ac:dyDescent="0.3">
      <c r="A10" s="27">
        <v>17</v>
      </c>
      <c r="B10" s="27" t="s">
        <v>4</v>
      </c>
      <c r="C10" s="28" t="s">
        <v>118</v>
      </c>
      <c r="D10" s="27">
        <v>12.09</v>
      </c>
      <c r="E10" s="16">
        <f>100/Table1[[#This Row],[PB]]</f>
        <v>8.2712985938792389</v>
      </c>
      <c r="F10" s="17">
        <f>(Table1[[#This Row],[PB]]-$D$2)*Table1[[#This Row],[M/Sec]]</f>
        <v>10.008271298593872</v>
      </c>
    </row>
    <row r="11" spans="1:6" x14ac:dyDescent="0.3">
      <c r="A11" s="27">
        <v>17</v>
      </c>
      <c r="B11" s="27" t="s">
        <v>4</v>
      </c>
      <c r="C11" s="28" t="s">
        <v>119</v>
      </c>
      <c r="D11" s="27">
        <v>12.56</v>
      </c>
      <c r="E11" s="16">
        <f>100/Table1[[#This Row],[PB]]</f>
        <v>7.9617834394904454</v>
      </c>
      <c r="F11" s="17">
        <f>(Table1[[#This Row],[PB]]-$D$2)*Table1[[#This Row],[M/Sec]]</f>
        <v>13.375796178343945</v>
      </c>
    </row>
    <row r="12" spans="1:6" x14ac:dyDescent="0.3">
      <c r="A12" s="27">
        <v>17</v>
      </c>
      <c r="B12" s="27" t="s">
        <v>4</v>
      </c>
      <c r="C12" s="28" t="s">
        <v>120</v>
      </c>
      <c r="D12" s="27">
        <v>12.57</v>
      </c>
      <c r="E12" s="16">
        <f>100/Table1[[#This Row],[PB]]</f>
        <v>7.9554494828957836</v>
      </c>
      <c r="F12" s="17">
        <f>(Table1[[#This Row],[PB]]-$D$2)*Table1[[#This Row],[M/Sec]]</f>
        <v>13.44470962609387</v>
      </c>
    </row>
    <row r="13" spans="1:6" x14ac:dyDescent="0.3">
      <c r="A13" s="27">
        <v>15</v>
      </c>
      <c r="B13" s="27" t="s">
        <v>4</v>
      </c>
      <c r="C13" s="28" t="s">
        <v>109</v>
      </c>
      <c r="D13" s="27">
        <v>12.78</v>
      </c>
      <c r="E13" s="16">
        <f>100/Table1[[#This Row],[PB]]</f>
        <v>7.8247261345852896</v>
      </c>
      <c r="F13" s="17">
        <f>(Table1[[#This Row],[PB]]-$D$2)*Table1[[#This Row],[M/Sec]]</f>
        <v>14.86697965571204</v>
      </c>
    </row>
    <row r="14" spans="1:6" x14ac:dyDescent="0.3">
      <c r="A14" s="27">
        <v>14</v>
      </c>
      <c r="B14" s="27" t="s">
        <v>5</v>
      </c>
      <c r="C14" s="28" t="s">
        <v>213</v>
      </c>
      <c r="D14" s="27">
        <v>12.84</v>
      </c>
      <c r="E14" s="16">
        <f>100/Table1[[#This Row],[PB]]</f>
        <v>7.7881619937694708</v>
      </c>
      <c r="F14" s="17">
        <f>(Table1[[#This Row],[PB]]-$D$2)*Table1[[#This Row],[M/Sec]]</f>
        <v>15.264797507788156</v>
      </c>
    </row>
    <row r="15" spans="1:6" x14ac:dyDescent="0.3">
      <c r="A15" s="27">
        <v>14</v>
      </c>
      <c r="B15" s="27" t="s">
        <v>5</v>
      </c>
      <c r="C15" s="28" t="s">
        <v>214</v>
      </c>
      <c r="D15" s="27">
        <v>12.95</v>
      </c>
      <c r="E15" s="16">
        <f>100/Table1[[#This Row],[PB]]</f>
        <v>7.7220077220077226</v>
      </c>
      <c r="F15" s="17">
        <f>(Table1[[#This Row],[PB]]-$D$2)*Table1[[#This Row],[M/Sec]]</f>
        <v>15.984555984555975</v>
      </c>
    </row>
    <row r="16" spans="1:6" x14ac:dyDescent="0.3">
      <c r="A16" s="27">
        <v>17</v>
      </c>
      <c r="B16" s="27" t="s">
        <v>4</v>
      </c>
      <c r="C16" s="28" t="s">
        <v>121</v>
      </c>
      <c r="D16" s="27">
        <v>13.03</v>
      </c>
      <c r="E16" s="16">
        <f>100/Table1[[#This Row],[PB]]</f>
        <v>7.6745970836531088</v>
      </c>
      <c r="F16" s="17">
        <f>(Table1[[#This Row],[PB]]-$D$2)*Table1[[#This Row],[M/Sec]]</f>
        <v>16.500383729854175</v>
      </c>
    </row>
    <row r="17" spans="1:6" x14ac:dyDescent="0.3">
      <c r="A17" s="27">
        <v>17</v>
      </c>
      <c r="B17" s="27" t="s">
        <v>4</v>
      </c>
      <c r="C17" s="28" t="s">
        <v>122</v>
      </c>
      <c r="D17" s="27">
        <v>13.09</v>
      </c>
      <c r="E17" s="16">
        <f>100/Table1[[#This Row],[PB]]</f>
        <v>7.6394194041252863</v>
      </c>
      <c r="F17" s="17">
        <f>(Table1[[#This Row],[PB]]-$D$2)*Table1[[#This Row],[M/Sec]]</f>
        <v>16.883116883116877</v>
      </c>
    </row>
    <row r="18" spans="1:6" x14ac:dyDescent="0.3">
      <c r="A18" s="27">
        <v>17</v>
      </c>
      <c r="B18" s="27" t="s">
        <v>5</v>
      </c>
      <c r="C18" s="28" t="s">
        <v>224</v>
      </c>
      <c r="D18" s="27">
        <v>13.12</v>
      </c>
      <c r="E18" s="16">
        <f>100/Table1[[#This Row],[PB]]</f>
        <v>7.6219512195121952</v>
      </c>
      <c r="F18" s="17">
        <f>(Table1[[#This Row],[PB]]-$D$2)*Table1[[#This Row],[M/Sec]]</f>
        <v>17.073170731707304</v>
      </c>
    </row>
    <row r="19" spans="1:6" x14ac:dyDescent="0.3">
      <c r="A19" s="27">
        <v>15</v>
      </c>
      <c r="B19" s="27" t="s">
        <v>5</v>
      </c>
      <c r="C19" s="28" t="s">
        <v>218</v>
      </c>
      <c r="D19" s="27">
        <v>13.16</v>
      </c>
      <c r="E19" s="16">
        <f>100/Table1[[#This Row],[PB]]</f>
        <v>7.598784194528875</v>
      </c>
      <c r="F19" s="17">
        <f>(Table1[[#This Row],[PB]]-$D$2)*Table1[[#This Row],[M/Sec]]</f>
        <v>17.32522796352583</v>
      </c>
    </row>
    <row r="20" spans="1:6" x14ac:dyDescent="0.3">
      <c r="A20" s="27">
        <v>17</v>
      </c>
      <c r="B20" s="27" t="s">
        <v>5</v>
      </c>
      <c r="C20" s="28" t="s">
        <v>225</v>
      </c>
      <c r="D20" s="27">
        <v>13.37</v>
      </c>
      <c r="E20" s="16">
        <f>100/Table1[[#This Row],[PB]]</f>
        <v>7.4794315632011967</v>
      </c>
      <c r="F20" s="17">
        <f>(Table1[[#This Row],[PB]]-$D$2)*Table1[[#This Row],[M/Sec]]</f>
        <v>18.623784592370967</v>
      </c>
    </row>
    <row r="21" spans="1:6" x14ac:dyDescent="0.3">
      <c r="A21" s="27">
        <v>15</v>
      </c>
      <c r="B21" s="27" t="s">
        <v>5</v>
      </c>
      <c r="C21" s="28" t="s">
        <v>219</v>
      </c>
      <c r="D21" s="27">
        <v>13.38</v>
      </c>
      <c r="E21" s="16">
        <f>100/Table1[[#This Row],[PB]]</f>
        <v>7.4738415545590433</v>
      </c>
      <c r="F21" s="17">
        <f>(Table1[[#This Row],[PB]]-$D$2)*Table1[[#This Row],[M/Sec]]</f>
        <v>18.684603886397607</v>
      </c>
    </row>
    <row r="22" spans="1:6" x14ac:dyDescent="0.3">
      <c r="A22" s="27">
        <v>15</v>
      </c>
      <c r="B22" s="27" t="s">
        <v>5</v>
      </c>
      <c r="C22" s="28" t="s">
        <v>220</v>
      </c>
      <c r="D22" s="27">
        <v>13.63</v>
      </c>
      <c r="E22" s="16">
        <f>100/Table1[[#This Row],[PB]]</f>
        <v>7.3367571533382243</v>
      </c>
      <c r="F22" s="17">
        <f>(Table1[[#This Row],[PB]]-$D$2)*Table1[[#This Row],[M/Sec]]</f>
        <v>20.176082171680118</v>
      </c>
    </row>
    <row r="23" spans="1:6" x14ac:dyDescent="0.3">
      <c r="A23" s="27">
        <v>14</v>
      </c>
      <c r="B23" s="27" t="s">
        <v>4</v>
      </c>
      <c r="C23" s="28" t="s">
        <v>100</v>
      </c>
      <c r="D23" s="27">
        <v>13.76</v>
      </c>
      <c r="E23" s="16">
        <f>100/Table1[[#This Row],[PB]]</f>
        <v>7.2674418604651168</v>
      </c>
      <c r="F23" s="17">
        <f>(Table1[[#This Row],[PB]]-$D$2)*Table1[[#This Row],[M/Sec]]</f>
        <v>20.930232558139529</v>
      </c>
    </row>
    <row r="24" spans="1:6" x14ac:dyDescent="0.3">
      <c r="A24" s="27">
        <v>15</v>
      </c>
      <c r="B24" s="27" t="s">
        <v>4</v>
      </c>
      <c r="C24" s="28" t="s">
        <v>110</v>
      </c>
      <c r="D24" s="27">
        <v>13.95</v>
      </c>
      <c r="E24" s="16">
        <f>100/Table1[[#This Row],[PB]]</f>
        <v>7.1684587813620073</v>
      </c>
      <c r="F24" s="17">
        <f>(Table1[[#This Row],[PB]]-$D$2)*Table1[[#This Row],[M/Sec]]</f>
        <v>22.007168458781351</v>
      </c>
    </row>
    <row r="25" spans="1:6" x14ac:dyDescent="0.3">
      <c r="A25" s="27">
        <v>14</v>
      </c>
      <c r="B25" s="27" t="s">
        <v>4</v>
      </c>
      <c r="C25" s="28" t="s">
        <v>101</v>
      </c>
      <c r="D25" s="27">
        <v>14.03</v>
      </c>
      <c r="E25" s="16">
        <f>100/Table1[[#This Row],[PB]]</f>
        <v>7.1275837491090526</v>
      </c>
      <c r="F25" s="17">
        <f>(Table1[[#This Row],[PB]]-$D$2)*Table1[[#This Row],[M/Sec]]</f>
        <v>22.451888809693507</v>
      </c>
    </row>
    <row r="26" spans="1:6" x14ac:dyDescent="0.3">
      <c r="A26" s="27">
        <v>14</v>
      </c>
      <c r="B26" s="27" t="s">
        <v>4</v>
      </c>
      <c r="C26" s="28" t="s">
        <v>102</v>
      </c>
      <c r="D26" s="27">
        <v>14.04</v>
      </c>
      <c r="E26" s="16">
        <f>100/Table1[[#This Row],[PB]]</f>
        <v>7.1225071225071233</v>
      </c>
      <c r="F26" s="17">
        <f>(Table1[[#This Row],[PB]]-$D$2)*Table1[[#This Row],[M/Sec]]</f>
        <v>22.507122507122499</v>
      </c>
    </row>
    <row r="27" spans="1:6" x14ac:dyDescent="0.3">
      <c r="A27" s="27">
        <v>15</v>
      </c>
      <c r="B27" s="27" t="s">
        <v>5</v>
      </c>
      <c r="C27" s="28" t="s">
        <v>221</v>
      </c>
      <c r="D27" s="27">
        <v>14.23</v>
      </c>
      <c r="E27" s="16">
        <f>100/Table1[[#This Row],[PB]]</f>
        <v>7.0274068868587491</v>
      </c>
      <c r="F27" s="17">
        <f>(Table1[[#This Row],[PB]]-$D$2)*Table1[[#This Row],[M/Sec]]</f>
        <v>23.541813070976808</v>
      </c>
    </row>
    <row r="28" spans="1:6" x14ac:dyDescent="0.3">
      <c r="A28" s="27">
        <v>14</v>
      </c>
      <c r="B28" s="27" t="s">
        <v>5</v>
      </c>
      <c r="C28" s="28" t="s">
        <v>215</v>
      </c>
      <c r="D28" s="27">
        <v>14.52</v>
      </c>
      <c r="E28" s="16">
        <f>100/Table1[[#This Row],[PB]]</f>
        <v>6.887052341597796</v>
      </c>
      <c r="F28" s="17">
        <f>(Table1[[#This Row],[PB]]-$D$2)*Table1[[#This Row],[M/Sec]]</f>
        <v>25.068870523415971</v>
      </c>
    </row>
    <row r="29" spans="1:6" x14ac:dyDescent="0.3">
      <c r="A29" s="27">
        <v>14</v>
      </c>
      <c r="B29" s="27" t="s">
        <v>5</v>
      </c>
      <c r="C29" s="28" t="s">
        <v>216</v>
      </c>
      <c r="D29" s="27">
        <v>14.72</v>
      </c>
      <c r="E29" s="16">
        <f>100/Table1[[#This Row],[PB]]</f>
        <v>6.7934782608695645</v>
      </c>
      <c r="F29" s="17">
        <f>(Table1[[#This Row],[PB]]-$D$2)*Table1[[#This Row],[M/Sec]]</f>
        <v>26.086956521739125</v>
      </c>
    </row>
    <row r="30" spans="1:6" x14ac:dyDescent="0.3">
      <c r="A30" s="27">
        <v>14</v>
      </c>
      <c r="B30" s="27" t="s">
        <v>4</v>
      </c>
      <c r="C30" s="28" t="s">
        <v>103</v>
      </c>
      <c r="D30" s="27">
        <v>14.93</v>
      </c>
      <c r="E30" s="18">
        <f>100/Table1[[#This Row],[PB]]</f>
        <v>6.6979236436704621</v>
      </c>
      <c r="F30" s="19">
        <f>(Table1[[#This Row],[PB]]-$D$2)*Table1[[#This Row],[M/Sec]]</f>
        <v>27.126590756865365</v>
      </c>
    </row>
    <row r="31" spans="1:6" x14ac:dyDescent="0.3">
      <c r="A31" s="27">
        <v>14</v>
      </c>
      <c r="B31" s="27" t="s">
        <v>4</v>
      </c>
      <c r="C31" s="28" t="s">
        <v>104</v>
      </c>
      <c r="D31" s="27">
        <v>15.07</v>
      </c>
      <c r="E31" s="18">
        <f>100/Table1[[#This Row],[PB]]</f>
        <v>6.6357000663570007</v>
      </c>
      <c r="F31" s="19">
        <f>(Table1[[#This Row],[PB]]-$D$2)*Table1[[#This Row],[M/Sec]]</f>
        <v>27.803583278035831</v>
      </c>
    </row>
    <row r="32" spans="1:6" x14ac:dyDescent="0.3">
      <c r="A32" s="27">
        <v>15</v>
      </c>
      <c r="B32" s="27" t="s">
        <v>5</v>
      </c>
      <c r="C32" s="28" t="s">
        <v>222</v>
      </c>
      <c r="D32" s="27">
        <v>15.25</v>
      </c>
      <c r="E32" s="18">
        <f>100/Table1[[#This Row],[PB]]</f>
        <v>6.557377049180328</v>
      </c>
      <c r="F32" s="19">
        <f>(Table1[[#This Row],[PB]]-$D$2)*Table1[[#This Row],[M/Sec]]</f>
        <v>28.655737704918028</v>
      </c>
    </row>
    <row r="33" spans="1:6" x14ac:dyDescent="0.3">
      <c r="A33" s="27">
        <v>14</v>
      </c>
      <c r="B33" s="27" t="s">
        <v>4</v>
      </c>
      <c r="C33" s="28" t="s">
        <v>105</v>
      </c>
      <c r="D33" s="27">
        <v>15.75</v>
      </c>
      <c r="E33" s="18">
        <f>100/Table1[[#This Row],[PB]]</f>
        <v>6.3492063492063489</v>
      </c>
      <c r="F33" s="19">
        <f>(Table1[[#This Row],[PB]]-$D$2)*Table1[[#This Row],[M/Sec]]</f>
        <v>30.920634920634914</v>
      </c>
    </row>
    <row r="34" spans="1:6" x14ac:dyDescent="0.3">
      <c r="A34" s="27">
        <v>14</v>
      </c>
      <c r="B34" s="27" t="s">
        <v>4</v>
      </c>
      <c r="C34" s="28" t="s">
        <v>106</v>
      </c>
      <c r="D34" s="27">
        <v>16.34</v>
      </c>
      <c r="E34" s="18">
        <f>100/Table1[[#This Row],[PB]]</f>
        <v>6.119951040391677</v>
      </c>
      <c r="F34" s="19">
        <f>(Table1[[#This Row],[PB]]-$D$2)*Table1[[#This Row],[M/Sec]]</f>
        <v>33.414932680538548</v>
      </c>
    </row>
    <row r="35" spans="1:6" x14ac:dyDescent="0.3">
      <c r="A35" s="27">
        <v>15</v>
      </c>
      <c r="B35" s="27" t="s">
        <v>5</v>
      </c>
      <c r="C35" s="28" t="s">
        <v>223</v>
      </c>
      <c r="D35" s="27">
        <v>17.350000000000001</v>
      </c>
      <c r="E35" s="18">
        <f>100/Table1[[#This Row],[PB]]</f>
        <v>5.7636887608069163</v>
      </c>
      <c r="F35" s="19">
        <f>(Table1[[#This Row],[PB]]-$D$2)*Table1[[#This Row],[M/Sec]]</f>
        <v>37.291066282420751</v>
      </c>
    </row>
    <row r="36" spans="1:6" x14ac:dyDescent="0.3">
      <c r="A36" s="27">
        <v>15</v>
      </c>
      <c r="B36" s="27" t="s">
        <v>4</v>
      </c>
      <c r="C36" s="28" t="s">
        <v>111</v>
      </c>
      <c r="D36" s="27">
        <v>18.82</v>
      </c>
      <c r="E36" s="18">
        <f>100/Table1[[#This Row],[PB]]</f>
        <v>5.3134962805526031</v>
      </c>
      <c r="F36" s="19">
        <f>(Table1[[#This Row],[PB]]-$D$2)*Table1[[#This Row],[M/Sec]]</f>
        <v>42.189160467587669</v>
      </c>
    </row>
    <row r="37" spans="1:6" x14ac:dyDescent="0.3">
      <c r="A37" s="27">
        <v>14</v>
      </c>
      <c r="B37" s="27" t="s">
        <v>5</v>
      </c>
      <c r="C37" s="28" t="s">
        <v>217</v>
      </c>
      <c r="D37" s="27">
        <v>19.63</v>
      </c>
      <c r="E37" s="18">
        <f>100/Table1[[#This Row],[PB]]</f>
        <v>5.0942435048395316</v>
      </c>
      <c r="F37" s="19">
        <f>(Table1[[#This Row],[PB]]-$D$2)*Table1[[#This Row],[M/Sec]]</f>
        <v>44.574630667345893</v>
      </c>
    </row>
  </sheetData>
  <pageMargins left="0.7" right="0.7" top="0.75" bottom="0.75" header="0.3" footer="0.3"/>
  <pageSetup paperSize="9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F26"/>
  <sheetViews>
    <sheetView workbookViewId="0">
      <selection activeCell="D1" sqref="D1:F1048576"/>
    </sheetView>
  </sheetViews>
  <sheetFormatPr defaultColWidth="8" defaultRowHeight="18.75" x14ac:dyDescent="0.3"/>
  <cols>
    <col min="1" max="1" width="10.42578125" style="15" bestFit="1" customWidth="1"/>
    <col min="2" max="2" width="14.28515625" style="15" bestFit="1" customWidth="1"/>
    <col min="3" max="3" width="34.28515625" style="7" bestFit="1" customWidth="1"/>
    <col min="4" max="4" width="9.140625" style="15" bestFit="1" customWidth="1"/>
    <col min="5" max="5" width="13.42578125" style="15" bestFit="1" customWidth="1"/>
    <col min="6" max="6" width="16.42578125" style="15" bestFit="1" customWidth="1"/>
    <col min="7" max="16384" width="8" style="7"/>
  </cols>
  <sheetData>
    <row r="1" spans="1:6" x14ac:dyDescent="0.3">
      <c r="A1" s="15" t="s">
        <v>0</v>
      </c>
      <c r="B1" s="15" t="s">
        <v>1</v>
      </c>
      <c r="C1" s="7" t="s">
        <v>3</v>
      </c>
      <c r="D1" s="15" t="s">
        <v>2</v>
      </c>
      <c r="E1" s="15" t="s">
        <v>6</v>
      </c>
      <c r="F1" s="15" t="s">
        <v>7</v>
      </c>
    </row>
    <row r="2" spans="1:6" x14ac:dyDescent="0.3">
      <c r="A2" s="27">
        <v>13</v>
      </c>
      <c r="B2" s="27" t="s">
        <v>4</v>
      </c>
      <c r="C2" s="28" t="s">
        <v>86</v>
      </c>
      <c r="D2" s="27">
        <v>12.07</v>
      </c>
      <c r="E2" s="16">
        <f>100/Table110[[#This Row],[PB]]</f>
        <v>8.2850041425020713</v>
      </c>
      <c r="F2" s="17">
        <f>(Table110[[#This Row],[PB]]-$D$2)*Table110[[#This Row],[M/Sec]]</f>
        <v>0</v>
      </c>
    </row>
    <row r="3" spans="1:6" x14ac:dyDescent="0.3">
      <c r="A3" s="27">
        <v>13</v>
      </c>
      <c r="B3" s="27" t="s">
        <v>4</v>
      </c>
      <c r="C3" s="28" t="s">
        <v>87</v>
      </c>
      <c r="D3" s="27">
        <v>12.69</v>
      </c>
      <c r="E3" s="16">
        <f>100/Table110[[#This Row],[PB]]</f>
        <v>7.8802206461780937</v>
      </c>
      <c r="F3" s="17">
        <f>(Table110[[#This Row],[PB]]-$D$2)*Table110[[#This Row],[M/Sec]]</f>
        <v>4.8857368006304123</v>
      </c>
    </row>
    <row r="4" spans="1:6" x14ac:dyDescent="0.3">
      <c r="A4" s="27">
        <v>13</v>
      </c>
      <c r="B4" s="27" t="s">
        <v>5</v>
      </c>
      <c r="C4" s="28" t="s">
        <v>202</v>
      </c>
      <c r="D4" s="27">
        <v>13.21</v>
      </c>
      <c r="E4" s="16">
        <f>100/Table110[[#This Row],[PB]]</f>
        <v>7.5700227100681294</v>
      </c>
      <c r="F4" s="17">
        <f>(Table110[[#This Row],[PB]]-$D$2)*Table110[[#This Row],[M/Sec]]</f>
        <v>8.6298258894776723</v>
      </c>
    </row>
    <row r="5" spans="1:6" x14ac:dyDescent="0.3">
      <c r="A5" s="27">
        <v>13</v>
      </c>
      <c r="B5" s="27" t="s">
        <v>4</v>
      </c>
      <c r="C5" s="28" t="s">
        <v>88</v>
      </c>
      <c r="D5" s="27">
        <v>13.28</v>
      </c>
      <c r="E5" s="16">
        <f>100/Table110[[#This Row],[PB]]</f>
        <v>7.5301204819277112</v>
      </c>
      <c r="F5" s="17">
        <f>(Table110[[#This Row],[PB]]-$D$2)*Table110[[#This Row],[M/Sec]]</f>
        <v>9.111445783132524</v>
      </c>
    </row>
    <row r="6" spans="1:6" x14ac:dyDescent="0.3">
      <c r="A6" s="27">
        <v>13</v>
      </c>
      <c r="B6" s="27" t="s">
        <v>4</v>
      </c>
      <c r="C6" s="28" t="s">
        <v>89</v>
      </c>
      <c r="D6" s="27">
        <v>13.53</v>
      </c>
      <c r="E6" s="16">
        <f>100/Table110[[#This Row],[PB]]</f>
        <v>7.3909830007390989</v>
      </c>
      <c r="F6" s="17">
        <f>(Table110[[#This Row],[PB]]-$D$2)*Table110[[#This Row],[M/Sec]]</f>
        <v>10.790835181079078</v>
      </c>
    </row>
    <row r="7" spans="1:6" x14ac:dyDescent="0.3">
      <c r="A7" s="27">
        <v>13</v>
      </c>
      <c r="B7" s="27" t="s">
        <v>5</v>
      </c>
      <c r="C7" s="28" t="s">
        <v>203</v>
      </c>
      <c r="D7" s="27">
        <v>13.59</v>
      </c>
      <c r="E7" s="16">
        <f>100/Table110[[#This Row],[PB]]</f>
        <v>7.3583517292126563</v>
      </c>
      <c r="F7" s="17">
        <f>(Table110[[#This Row],[PB]]-$D$2)*Table110[[#This Row],[M/Sec]]</f>
        <v>11.184694628403234</v>
      </c>
    </row>
    <row r="8" spans="1:6" x14ac:dyDescent="0.3">
      <c r="A8" s="27">
        <v>13</v>
      </c>
      <c r="B8" s="27" t="s">
        <v>5</v>
      </c>
      <c r="C8" s="28" t="s">
        <v>204</v>
      </c>
      <c r="D8" s="27">
        <v>13.72</v>
      </c>
      <c r="E8" s="16">
        <f>100/Table110[[#This Row],[PB]]</f>
        <v>7.2886297376093294</v>
      </c>
      <c r="F8" s="17">
        <f>(Table110[[#This Row],[PB]]-$D$2)*Table110[[#This Row],[M/Sec]]</f>
        <v>12.026239067055396</v>
      </c>
    </row>
    <row r="9" spans="1:6" x14ac:dyDescent="0.3">
      <c r="A9" s="27">
        <v>13</v>
      </c>
      <c r="B9" s="27" t="s">
        <v>5</v>
      </c>
      <c r="C9" s="28" t="s">
        <v>205</v>
      </c>
      <c r="D9" s="27">
        <v>13.88</v>
      </c>
      <c r="E9" s="16">
        <f>100/Table110[[#This Row],[PB]]</f>
        <v>7.2046109510086449</v>
      </c>
      <c r="F9" s="17">
        <f>(Table110[[#This Row],[PB]]-$D$2)*Table110[[#This Row],[M/Sec]]</f>
        <v>13.040345821325651</v>
      </c>
    </row>
    <row r="10" spans="1:6" x14ac:dyDescent="0.3">
      <c r="A10" s="27">
        <v>13</v>
      </c>
      <c r="B10" s="27" t="s">
        <v>5</v>
      </c>
      <c r="C10" s="28" t="s">
        <v>206</v>
      </c>
      <c r="D10" s="27">
        <v>14.09</v>
      </c>
      <c r="E10" s="16">
        <f>100/Table110[[#This Row],[PB]]</f>
        <v>7.0972320794889994</v>
      </c>
      <c r="F10" s="17">
        <f>(Table110[[#This Row],[PB]]-$D$2)*Table110[[#This Row],[M/Sec]]</f>
        <v>14.336408800567776</v>
      </c>
    </row>
    <row r="11" spans="1:6" x14ac:dyDescent="0.3">
      <c r="A11" s="27">
        <v>13</v>
      </c>
      <c r="B11" s="27" t="s">
        <v>4</v>
      </c>
      <c r="C11" s="28" t="s">
        <v>90</v>
      </c>
      <c r="D11" s="27">
        <v>14.25</v>
      </c>
      <c r="E11" s="16">
        <f>100/Table110[[#This Row],[PB]]</f>
        <v>7.0175438596491224</v>
      </c>
      <c r="F11" s="17">
        <f>(Table110[[#This Row],[PB]]-$D$2)*Table110[[#This Row],[M/Sec]]</f>
        <v>15.298245614035086</v>
      </c>
    </row>
    <row r="12" spans="1:6" x14ac:dyDescent="0.3">
      <c r="A12" s="27">
        <v>13</v>
      </c>
      <c r="B12" s="27" t="s">
        <v>4</v>
      </c>
      <c r="C12" s="28" t="s">
        <v>91</v>
      </c>
      <c r="D12" s="27">
        <v>14.36</v>
      </c>
      <c r="E12" s="16">
        <f>100/Table110[[#This Row],[PB]]</f>
        <v>6.9637883008356551</v>
      </c>
      <c r="F12" s="17">
        <f>(Table110[[#This Row],[PB]]-$D$2)*Table110[[#This Row],[M/Sec]]</f>
        <v>15.947075208913644</v>
      </c>
    </row>
    <row r="13" spans="1:6" x14ac:dyDescent="0.3">
      <c r="A13" s="27">
        <v>13</v>
      </c>
      <c r="B13" s="27" t="s">
        <v>5</v>
      </c>
      <c r="C13" s="28" t="s">
        <v>207</v>
      </c>
      <c r="D13" s="27">
        <v>14.48</v>
      </c>
      <c r="E13" s="18">
        <f>100/Table110[[#This Row],[PB]]</f>
        <v>6.9060773480662982</v>
      </c>
      <c r="F13" s="19">
        <f>(Table110[[#This Row],[PB]]-$D$2)*Table110[[#This Row],[M/Sec]]</f>
        <v>16.643646408839778</v>
      </c>
    </row>
    <row r="14" spans="1:6" x14ac:dyDescent="0.3">
      <c r="A14" s="27">
        <v>13</v>
      </c>
      <c r="B14" s="27" t="s">
        <v>5</v>
      </c>
      <c r="C14" s="28" t="s">
        <v>208</v>
      </c>
      <c r="D14" s="27">
        <v>14.48</v>
      </c>
      <c r="E14" s="16">
        <f>100/Table110[[#This Row],[PB]]</f>
        <v>6.9060773480662982</v>
      </c>
      <c r="F14" s="17">
        <f>(Table110[[#This Row],[PB]]-$D$2)*Table110[[#This Row],[M/Sec]]</f>
        <v>16.643646408839778</v>
      </c>
    </row>
    <row r="15" spans="1:6" x14ac:dyDescent="0.3">
      <c r="A15" s="27">
        <v>13</v>
      </c>
      <c r="B15" s="27" t="s">
        <v>4</v>
      </c>
      <c r="C15" s="28" t="s">
        <v>92</v>
      </c>
      <c r="D15" s="27">
        <v>14.63</v>
      </c>
      <c r="E15" s="16">
        <f>100/Table110[[#This Row],[PB]]</f>
        <v>6.8352699931647294</v>
      </c>
      <c r="F15" s="17">
        <f>(Table110[[#This Row],[PB]]-$D$2)*Table110[[#This Row],[M/Sec]]</f>
        <v>17.49829118250171</v>
      </c>
    </row>
    <row r="16" spans="1:6" x14ac:dyDescent="0.3">
      <c r="A16" s="27">
        <v>13</v>
      </c>
      <c r="B16" s="27" t="s">
        <v>5</v>
      </c>
      <c r="C16" s="28" t="s">
        <v>209</v>
      </c>
      <c r="D16" s="27">
        <v>14.84</v>
      </c>
      <c r="E16" s="16">
        <f>100/Table110[[#This Row],[PB]]</f>
        <v>6.7385444743935308</v>
      </c>
      <c r="F16" s="17">
        <f>(Table110[[#This Row],[PB]]-$D$2)*Table110[[#This Row],[M/Sec]]</f>
        <v>18.665768194070079</v>
      </c>
    </row>
    <row r="17" spans="1:6" x14ac:dyDescent="0.3">
      <c r="A17" s="27">
        <v>13</v>
      </c>
      <c r="B17" s="27" t="s">
        <v>4</v>
      </c>
      <c r="C17" s="28" t="s">
        <v>93</v>
      </c>
      <c r="D17" s="27">
        <v>14.91</v>
      </c>
      <c r="E17" s="16">
        <f>100/Table110[[#This Row],[PB]]</f>
        <v>6.7069081153588197</v>
      </c>
      <c r="F17" s="17">
        <f>(Table110[[#This Row],[PB]]-$D$2)*Table110[[#This Row],[M/Sec]]</f>
        <v>19.047619047619047</v>
      </c>
    </row>
    <row r="18" spans="1:6" x14ac:dyDescent="0.3">
      <c r="A18" s="27">
        <v>13</v>
      </c>
      <c r="B18" s="27" t="s">
        <v>4</v>
      </c>
      <c r="C18" s="28" t="s">
        <v>94</v>
      </c>
      <c r="D18" s="27">
        <v>15.03</v>
      </c>
      <c r="E18" s="16">
        <f>100/Table110[[#This Row],[PB]]</f>
        <v>6.6533599467731204</v>
      </c>
      <c r="F18" s="17">
        <f>(Table110[[#This Row],[PB]]-$D$2)*Table110[[#This Row],[M/Sec]]</f>
        <v>19.693945442448431</v>
      </c>
    </row>
    <row r="19" spans="1:6" x14ac:dyDescent="0.3">
      <c r="A19" s="27">
        <v>13</v>
      </c>
      <c r="B19" s="27" t="s">
        <v>4</v>
      </c>
      <c r="C19" s="28" t="s">
        <v>95</v>
      </c>
      <c r="D19" s="27">
        <v>15.28</v>
      </c>
      <c r="E19" s="16">
        <f>100/Table110[[#This Row],[PB]]</f>
        <v>6.5445026178010473</v>
      </c>
      <c r="F19" s="17">
        <f>(Table110[[#This Row],[PB]]-$D$2)*Table110[[#This Row],[M/Sec]]</f>
        <v>21.007853403141354</v>
      </c>
    </row>
    <row r="20" spans="1:6" x14ac:dyDescent="0.3">
      <c r="A20" s="27">
        <v>13</v>
      </c>
      <c r="B20" s="27" t="s">
        <v>5</v>
      </c>
      <c r="C20" s="28" t="s">
        <v>210</v>
      </c>
      <c r="D20" s="27">
        <v>15.31</v>
      </c>
      <c r="E20" s="16">
        <f>100/Table110[[#This Row],[PB]]</f>
        <v>6.5316786414108421</v>
      </c>
      <c r="F20" s="17">
        <f>(Table110[[#This Row],[PB]]-$D$2)*Table110[[#This Row],[M/Sec]]</f>
        <v>21.16263879817113</v>
      </c>
    </row>
    <row r="21" spans="1:6" x14ac:dyDescent="0.3">
      <c r="A21" s="27">
        <v>13</v>
      </c>
      <c r="B21" s="27" t="s">
        <v>4</v>
      </c>
      <c r="C21" s="28" t="s">
        <v>96</v>
      </c>
      <c r="D21" s="27">
        <v>15.66</v>
      </c>
      <c r="E21" s="16">
        <f>100/Table110[[#This Row],[PB]]</f>
        <v>6.3856960408684547</v>
      </c>
      <c r="F21" s="17">
        <f>(Table110[[#This Row],[PB]]-$D$2)*Table110[[#This Row],[M/Sec]]</f>
        <v>22.92464878671775</v>
      </c>
    </row>
    <row r="22" spans="1:6" x14ac:dyDescent="0.3">
      <c r="A22" s="27">
        <v>13</v>
      </c>
      <c r="B22" s="27" t="s">
        <v>4</v>
      </c>
      <c r="C22" s="28" t="s">
        <v>97</v>
      </c>
      <c r="D22" s="27">
        <v>15.66</v>
      </c>
      <c r="E22" s="16">
        <f>100/Table110[[#This Row],[PB]]</f>
        <v>6.3856960408684547</v>
      </c>
      <c r="F22" s="17">
        <f>(Table110[[#This Row],[PB]]-$D$2)*Table110[[#This Row],[M/Sec]]</f>
        <v>22.92464878671775</v>
      </c>
    </row>
    <row r="23" spans="1:6" x14ac:dyDescent="0.3">
      <c r="A23" s="27">
        <v>13</v>
      </c>
      <c r="B23" s="27" t="s">
        <v>5</v>
      </c>
      <c r="C23" s="28" t="s">
        <v>211</v>
      </c>
      <c r="D23" s="27">
        <v>16.09</v>
      </c>
      <c r="E23" s="16">
        <f>100/Table110[[#This Row],[PB]]</f>
        <v>6.2150403977625857</v>
      </c>
      <c r="F23" s="17">
        <f>(Table110[[#This Row],[PB]]-$D$2)*Table110[[#This Row],[M/Sec]]</f>
        <v>24.98446239900559</v>
      </c>
    </row>
    <row r="24" spans="1:6" x14ac:dyDescent="0.3">
      <c r="A24" s="27">
        <v>13</v>
      </c>
      <c r="B24" s="27" t="s">
        <v>4</v>
      </c>
      <c r="C24" s="28" t="s">
        <v>98</v>
      </c>
      <c r="D24" s="27">
        <v>17.28</v>
      </c>
      <c r="E24" s="18">
        <f>100/Table110[[#This Row],[PB]]</f>
        <v>5.7870370370370363</v>
      </c>
      <c r="F24" s="19">
        <f>(Table110[[#This Row],[PB]]-$D$2)*Table110[[#This Row],[M/Sec]]</f>
        <v>30.150462962962965</v>
      </c>
    </row>
    <row r="25" spans="1:6" x14ac:dyDescent="0.3">
      <c r="A25" s="27">
        <v>13</v>
      </c>
      <c r="B25" s="27" t="s">
        <v>5</v>
      </c>
      <c r="C25" s="28" t="s">
        <v>212</v>
      </c>
      <c r="D25" s="27">
        <v>18.73</v>
      </c>
      <c r="E25" s="16">
        <f>100/Table110[[#This Row],[PB]]</f>
        <v>5.3390282968499729</v>
      </c>
      <c r="F25" s="17">
        <f>(Table110[[#This Row],[PB]]-$D$2)*Table110[[#This Row],[M/Sec]]</f>
        <v>35.557928457020822</v>
      </c>
    </row>
    <row r="26" spans="1:6" x14ac:dyDescent="0.3">
      <c r="A26" s="27">
        <v>13</v>
      </c>
      <c r="B26" s="27" t="s">
        <v>4</v>
      </c>
      <c r="C26" s="28" t="s">
        <v>99</v>
      </c>
      <c r="D26" s="27">
        <v>19</v>
      </c>
      <c r="E26" s="16">
        <f>100/Table110[[#This Row],[PB]]</f>
        <v>5.2631578947368425</v>
      </c>
      <c r="F26" s="17">
        <f>(Table110[[#This Row],[PB]]-$D$2)*Table110[[#This Row],[M/Sec]]</f>
        <v>36.473684210526315</v>
      </c>
    </row>
  </sheetData>
  <pageMargins left="0.7" right="0.7" top="0.75" bottom="0.75" header="0.3" footer="0.3"/>
  <pageSetup paperSize="9" scale="9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F35"/>
  <sheetViews>
    <sheetView topLeftCell="A13" workbookViewId="0">
      <selection activeCell="C8" sqref="C8"/>
    </sheetView>
  </sheetViews>
  <sheetFormatPr defaultColWidth="8" defaultRowHeight="18.75" x14ac:dyDescent="0.3"/>
  <cols>
    <col min="1" max="1" width="10.28515625" style="2" bestFit="1" customWidth="1"/>
    <col min="2" max="2" width="14.28515625" style="2" bestFit="1" customWidth="1"/>
    <col min="3" max="3" width="36.5703125" style="1" bestFit="1" customWidth="1"/>
    <col min="4" max="4" width="7.7109375" style="2" bestFit="1" customWidth="1"/>
    <col min="5" max="5" width="13.28515625" style="2" bestFit="1" customWidth="1"/>
    <col min="6" max="6" width="16.28515625" style="2" bestFit="1" customWidth="1"/>
    <col min="7" max="16384" width="8" style="1"/>
  </cols>
  <sheetData>
    <row r="1" spans="1:6" x14ac:dyDescent="0.3">
      <c r="A1" s="15" t="s">
        <v>0</v>
      </c>
      <c r="B1" s="15" t="s">
        <v>1</v>
      </c>
      <c r="C1" s="7" t="s">
        <v>3</v>
      </c>
      <c r="D1" s="15" t="s">
        <v>2</v>
      </c>
      <c r="E1" s="15" t="s">
        <v>6</v>
      </c>
      <c r="F1" s="15" t="s">
        <v>7</v>
      </c>
    </row>
    <row r="2" spans="1:6" x14ac:dyDescent="0.3">
      <c r="A2" s="27">
        <v>12</v>
      </c>
      <c r="B2" s="27" t="s">
        <v>4</v>
      </c>
      <c r="C2" s="28" t="s">
        <v>72</v>
      </c>
      <c r="D2" s="27">
        <v>12.38</v>
      </c>
      <c r="E2" s="13">
        <f>100/Table19[[#This Row],[PB]]</f>
        <v>8.0775444264943452</v>
      </c>
      <c r="F2" s="14">
        <f>(Table19[[#This Row],[PB]]-$D$2)*Table19[[#This Row],[M/Sec]]</f>
        <v>0</v>
      </c>
    </row>
    <row r="3" spans="1:6" x14ac:dyDescent="0.3">
      <c r="A3" s="27">
        <v>12</v>
      </c>
      <c r="B3" s="27" t="s">
        <v>4</v>
      </c>
      <c r="C3" s="28" t="s">
        <v>73</v>
      </c>
      <c r="D3" s="27">
        <v>13.25</v>
      </c>
      <c r="E3" s="13">
        <f>100/Table19[[#This Row],[PB]]</f>
        <v>7.5471698113207548</v>
      </c>
      <c r="F3" s="14">
        <f>(Table19[[#This Row],[PB]]-$D$2)*Table19[[#This Row],[M/Sec]]</f>
        <v>6.5660377358490507</v>
      </c>
    </row>
    <row r="4" spans="1:6" x14ac:dyDescent="0.3">
      <c r="A4" s="27">
        <v>12</v>
      </c>
      <c r="B4" s="27" t="s">
        <v>5</v>
      </c>
      <c r="C4" s="28" t="s">
        <v>182</v>
      </c>
      <c r="D4" s="27">
        <v>13.81</v>
      </c>
      <c r="E4" s="13">
        <f>100/Table19[[#This Row],[PB]]</f>
        <v>7.24112961622013</v>
      </c>
      <c r="F4" s="14">
        <f>(Table19[[#This Row],[PB]]-$D$2)*Table19[[#This Row],[M/Sec]]</f>
        <v>10.354815351194784</v>
      </c>
    </row>
    <row r="5" spans="1:6" x14ac:dyDescent="0.3">
      <c r="A5" s="27">
        <v>12</v>
      </c>
      <c r="B5" s="27" t="s">
        <v>5</v>
      </c>
      <c r="C5" s="28" t="s">
        <v>183</v>
      </c>
      <c r="D5" s="27">
        <v>13.89</v>
      </c>
      <c r="E5" s="13">
        <f>100/Table19[[#This Row],[PB]]</f>
        <v>7.1994240460763139</v>
      </c>
      <c r="F5" s="14">
        <f>(Table19[[#This Row],[PB]]-$D$2)*Table19[[#This Row],[M/Sec]]</f>
        <v>10.871130309575232</v>
      </c>
    </row>
    <row r="6" spans="1:6" x14ac:dyDescent="0.3">
      <c r="A6" s="27">
        <v>12</v>
      </c>
      <c r="B6" s="27" t="s">
        <v>5</v>
      </c>
      <c r="C6" s="28" t="s">
        <v>184</v>
      </c>
      <c r="D6" s="27">
        <v>13.94</v>
      </c>
      <c r="E6" s="13">
        <f>100/Table19[[#This Row],[PB]]</f>
        <v>7.1736011477761839</v>
      </c>
      <c r="F6" s="14">
        <f>(Table19[[#This Row],[PB]]-$D$2)*Table19[[#This Row],[M/Sec]]</f>
        <v>11.190817790530838</v>
      </c>
    </row>
    <row r="7" spans="1:6" x14ac:dyDescent="0.3">
      <c r="A7" s="27">
        <v>12</v>
      </c>
      <c r="B7" s="27" t="s">
        <v>5</v>
      </c>
      <c r="C7" s="28" t="s">
        <v>185</v>
      </c>
      <c r="D7" s="27">
        <v>14.15</v>
      </c>
      <c r="E7" s="13">
        <f>100/Table19[[#This Row],[PB]]</f>
        <v>7.0671378091872787</v>
      </c>
      <c r="F7" s="14">
        <f>(Table19[[#This Row],[PB]]-$D$2)*Table19[[#This Row],[M/Sec]]</f>
        <v>12.508833922261481</v>
      </c>
    </row>
    <row r="8" spans="1:6" x14ac:dyDescent="0.3">
      <c r="A8" s="27">
        <v>12</v>
      </c>
      <c r="B8" s="27" t="s">
        <v>5</v>
      </c>
      <c r="C8" s="28" t="s">
        <v>186</v>
      </c>
      <c r="D8" s="27">
        <v>14.35</v>
      </c>
      <c r="E8" s="13">
        <f>100/Table19[[#This Row],[PB]]</f>
        <v>6.9686411149825789</v>
      </c>
      <c r="F8" s="14">
        <f>(Table19[[#This Row],[PB]]-$D$2)*Table19[[#This Row],[M/Sec]]</f>
        <v>13.728222996515672</v>
      </c>
    </row>
    <row r="9" spans="1:6" x14ac:dyDescent="0.3">
      <c r="A9" s="27">
        <v>12</v>
      </c>
      <c r="B9" s="27" t="s">
        <v>5</v>
      </c>
      <c r="C9" s="28" t="s">
        <v>187</v>
      </c>
      <c r="D9" s="27">
        <v>14.48</v>
      </c>
      <c r="E9" s="13">
        <f>100/Table19[[#This Row],[PB]]</f>
        <v>6.9060773480662982</v>
      </c>
      <c r="F9" s="14">
        <f>(Table19[[#This Row],[PB]]-$D$2)*Table19[[#This Row],[M/Sec]]</f>
        <v>14.502762430939224</v>
      </c>
    </row>
    <row r="10" spans="1:6" x14ac:dyDescent="0.3">
      <c r="A10" s="27">
        <v>12</v>
      </c>
      <c r="B10" s="27" t="s">
        <v>5</v>
      </c>
      <c r="C10" s="28" t="s">
        <v>188</v>
      </c>
      <c r="D10" s="27">
        <v>14.94</v>
      </c>
      <c r="E10" s="13">
        <f>100/Table19[[#This Row],[PB]]</f>
        <v>6.693440428380188</v>
      </c>
      <c r="F10" s="14">
        <f>(Table19[[#This Row],[PB]]-$D$2)*Table19[[#This Row],[M/Sec]]</f>
        <v>17.135207496653273</v>
      </c>
    </row>
    <row r="11" spans="1:6" x14ac:dyDescent="0.3">
      <c r="A11" s="27">
        <v>12</v>
      </c>
      <c r="B11" s="27" t="s">
        <v>5</v>
      </c>
      <c r="C11" s="28" t="s">
        <v>189</v>
      </c>
      <c r="D11" s="27">
        <v>15.16</v>
      </c>
      <c r="E11" s="13">
        <f>100/Table19[[#This Row],[PB]]</f>
        <v>6.5963060686015833</v>
      </c>
      <c r="F11" s="14">
        <f>(Table19[[#This Row],[PB]]-$D$2)*Table19[[#This Row],[M/Sec]]</f>
        <v>18.337730870712399</v>
      </c>
    </row>
    <row r="12" spans="1:6" x14ac:dyDescent="0.3">
      <c r="A12" s="27">
        <v>12</v>
      </c>
      <c r="B12" s="27" t="s">
        <v>4</v>
      </c>
      <c r="C12" s="28" t="s">
        <v>74</v>
      </c>
      <c r="D12" s="27">
        <v>15.2</v>
      </c>
      <c r="E12" s="13">
        <f>100/Table19[[#This Row],[PB]]</f>
        <v>6.5789473684210531</v>
      </c>
      <c r="F12" s="14">
        <f>(Table19[[#This Row],[PB]]-$D$2)*Table19[[#This Row],[M/Sec]]</f>
        <v>18.552631578947359</v>
      </c>
    </row>
    <row r="13" spans="1:6" x14ac:dyDescent="0.3">
      <c r="A13" s="27">
        <v>12</v>
      </c>
      <c r="B13" s="27" t="s">
        <v>5</v>
      </c>
      <c r="C13" s="28" t="s">
        <v>190</v>
      </c>
      <c r="D13" s="27">
        <v>15.2</v>
      </c>
      <c r="E13" s="13">
        <f>100/Table19[[#This Row],[PB]]</f>
        <v>6.5789473684210531</v>
      </c>
      <c r="F13" s="14">
        <f>(Table19[[#This Row],[PB]]-$D$2)*Table19[[#This Row],[M/Sec]]</f>
        <v>18.552631578947359</v>
      </c>
    </row>
    <row r="14" spans="1:6" x14ac:dyDescent="0.3">
      <c r="A14" s="27">
        <v>12</v>
      </c>
      <c r="B14" s="27" t="s">
        <v>5</v>
      </c>
      <c r="C14" s="28" t="s">
        <v>191</v>
      </c>
      <c r="D14" s="27">
        <v>15.25</v>
      </c>
      <c r="E14" s="13">
        <f>100/Table19[[#This Row],[PB]]</f>
        <v>6.557377049180328</v>
      </c>
      <c r="F14" s="14">
        <f>(Table19[[#This Row],[PB]]-$D$2)*Table19[[#This Row],[M/Sec]]</f>
        <v>18.819672131147538</v>
      </c>
    </row>
    <row r="15" spans="1:6" x14ac:dyDescent="0.3">
      <c r="A15" s="27">
        <v>12</v>
      </c>
      <c r="B15" s="27" t="s">
        <v>5</v>
      </c>
      <c r="C15" s="28" t="s">
        <v>192</v>
      </c>
      <c r="D15" s="27">
        <v>15.28</v>
      </c>
      <c r="E15" s="13">
        <f>100/Table19[[#This Row],[PB]]</f>
        <v>6.5445026178010473</v>
      </c>
      <c r="F15" s="14">
        <f>(Table19[[#This Row],[PB]]-$D$2)*Table19[[#This Row],[M/Sec]]</f>
        <v>18.979057591623029</v>
      </c>
    </row>
    <row r="16" spans="1:6" x14ac:dyDescent="0.3">
      <c r="A16" s="27">
        <v>12</v>
      </c>
      <c r="B16" s="27" t="s">
        <v>5</v>
      </c>
      <c r="C16" s="28" t="s">
        <v>193</v>
      </c>
      <c r="D16" s="27">
        <v>15.52</v>
      </c>
      <c r="E16" s="13">
        <f>100/Table19[[#This Row],[PB]]</f>
        <v>6.4432989690721651</v>
      </c>
      <c r="F16" s="14">
        <f>(Table19[[#This Row],[PB]]-$D$2)*Table19[[#This Row],[M/Sec]]</f>
        <v>20.231958762886592</v>
      </c>
    </row>
    <row r="17" spans="1:6" x14ac:dyDescent="0.3">
      <c r="A17" s="27">
        <v>12</v>
      </c>
      <c r="B17" s="27" t="s">
        <v>4</v>
      </c>
      <c r="C17" s="28" t="s">
        <v>75</v>
      </c>
      <c r="D17" s="27">
        <v>15.56</v>
      </c>
      <c r="E17" s="13">
        <f>100/Table19[[#This Row],[PB]]</f>
        <v>6.4267352185089974</v>
      </c>
      <c r="F17" s="14">
        <f>(Table19[[#This Row],[PB]]-$D$2)*Table19[[#This Row],[M/Sec]]</f>
        <v>20.437017994858611</v>
      </c>
    </row>
    <row r="18" spans="1:6" x14ac:dyDescent="0.3">
      <c r="A18" s="27">
        <v>12</v>
      </c>
      <c r="B18" s="27" t="s">
        <v>4</v>
      </c>
      <c r="C18" s="28" t="s">
        <v>76</v>
      </c>
      <c r="D18" s="27">
        <v>15.58</v>
      </c>
      <c r="E18" s="13">
        <f>100/Table19[[#This Row],[PB]]</f>
        <v>6.4184852374839538</v>
      </c>
      <c r="F18" s="14">
        <f>(Table19[[#This Row],[PB]]-$D$2)*Table19[[#This Row],[M/Sec]]</f>
        <v>20.539152759948649</v>
      </c>
    </row>
    <row r="19" spans="1:6" x14ac:dyDescent="0.3">
      <c r="A19" s="27">
        <v>12</v>
      </c>
      <c r="B19" s="27" t="s">
        <v>5</v>
      </c>
      <c r="C19" s="28" t="s">
        <v>194</v>
      </c>
      <c r="D19" s="27">
        <v>15.92</v>
      </c>
      <c r="E19" s="13">
        <f>100/Table19[[#This Row],[PB]]</f>
        <v>6.2814070351758797</v>
      </c>
      <c r="F19" s="14">
        <f>(Table19[[#This Row],[PB]]-$D$2)*Table19[[#This Row],[M/Sec]]</f>
        <v>22.236180904522609</v>
      </c>
    </row>
    <row r="20" spans="1:6" x14ac:dyDescent="0.3">
      <c r="A20" s="27">
        <v>12</v>
      </c>
      <c r="B20" s="27" t="s">
        <v>4</v>
      </c>
      <c r="C20" s="28" t="s">
        <v>77</v>
      </c>
      <c r="D20" s="27">
        <v>16.02</v>
      </c>
      <c r="E20" s="13">
        <f>100/Table19[[#This Row],[PB]]</f>
        <v>6.2421972534332086</v>
      </c>
      <c r="F20" s="14">
        <f>(Table19[[#This Row],[PB]]-$D$2)*Table19[[#This Row],[M/Sec]]</f>
        <v>22.721598002496872</v>
      </c>
    </row>
    <row r="21" spans="1:6" x14ac:dyDescent="0.3">
      <c r="A21" s="27">
        <v>12</v>
      </c>
      <c r="B21" s="27" t="s">
        <v>5</v>
      </c>
      <c r="C21" s="28" t="s">
        <v>195</v>
      </c>
      <c r="D21" s="27">
        <v>16.14</v>
      </c>
      <c r="E21" s="13">
        <f>100/Table19[[#This Row],[PB]]</f>
        <v>6.1957868649318462</v>
      </c>
      <c r="F21" s="14">
        <f>(Table19[[#This Row],[PB]]-$D$2)*Table19[[#This Row],[M/Sec]]</f>
        <v>23.296158612143739</v>
      </c>
    </row>
    <row r="22" spans="1:6" x14ac:dyDescent="0.3">
      <c r="A22" s="27">
        <v>12</v>
      </c>
      <c r="B22" s="27" t="s">
        <v>5</v>
      </c>
      <c r="C22" s="28" t="s">
        <v>196</v>
      </c>
      <c r="D22" s="27">
        <v>16.190000000000001</v>
      </c>
      <c r="E22" s="13">
        <f>100/Table19[[#This Row],[PB]]</f>
        <v>6.1766522544780722</v>
      </c>
      <c r="F22" s="14">
        <f>(Table19[[#This Row],[PB]]-$D$2)*Table19[[#This Row],[M/Sec]]</f>
        <v>23.533045089561458</v>
      </c>
    </row>
    <row r="23" spans="1:6" x14ac:dyDescent="0.3">
      <c r="A23" s="27">
        <v>12</v>
      </c>
      <c r="B23" s="27" t="s">
        <v>5</v>
      </c>
      <c r="C23" s="28" t="s">
        <v>197</v>
      </c>
      <c r="D23" s="27">
        <v>16.28</v>
      </c>
      <c r="E23" s="13">
        <f>100/Table19[[#This Row],[PB]]</f>
        <v>6.142506142506142</v>
      </c>
      <c r="F23" s="14">
        <f>(Table19[[#This Row],[PB]]-$D$2)*Table19[[#This Row],[M/Sec]]</f>
        <v>23.955773955773957</v>
      </c>
    </row>
    <row r="24" spans="1:6" x14ac:dyDescent="0.3">
      <c r="A24" s="27">
        <v>12</v>
      </c>
      <c r="B24" s="27" t="s">
        <v>4</v>
      </c>
      <c r="C24" s="28" t="s">
        <v>78</v>
      </c>
      <c r="D24" s="27">
        <v>16.41</v>
      </c>
      <c r="E24" s="13">
        <f>100/Table19[[#This Row],[PB]]</f>
        <v>6.0938452163315056</v>
      </c>
      <c r="F24" s="14">
        <f>(Table19[[#This Row],[PB]]-$D$2)*Table19[[#This Row],[M/Sec]]</f>
        <v>24.558196221815962</v>
      </c>
    </row>
    <row r="25" spans="1:6" x14ac:dyDescent="0.3">
      <c r="A25" s="27">
        <v>12</v>
      </c>
      <c r="B25" s="27" t="s">
        <v>4</v>
      </c>
      <c r="C25" s="28" t="s">
        <v>79</v>
      </c>
      <c r="D25" s="27">
        <v>16.510000000000002</v>
      </c>
      <c r="E25" s="13">
        <f>100/Table19[[#This Row],[PB]]</f>
        <v>6.0569351907934577</v>
      </c>
      <c r="F25" s="14">
        <f>(Table19[[#This Row],[PB]]-$D$2)*Table19[[#This Row],[M/Sec]]</f>
        <v>25.015142337976986</v>
      </c>
    </row>
    <row r="26" spans="1:6" x14ac:dyDescent="0.3">
      <c r="A26" s="27">
        <v>12</v>
      </c>
      <c r="B26" s="27" t="s">
        <v>5</v>
      </c>
      <c r="C26" s="28" t="s">
        <v>198</v>
      </c>
      <c r="D26" s="27">
        <v>17.260000000000002</v>
      </c>
      <c r="E26" s="13">
        <f>100/Table19[[#This Row],[PB]]</f>
        <v>5.7937427578215521</v>
      </c>
      <c r="F26" s="14">
        <f>(Table19[[#This Row],[PB]]-$D$2)*Table19[[#This Row],[M/Sec]]</f>
        <v>28.273464658169178</v>
      </c>
    </row>
    <row r="27" spans="1:6" x14ac:dyDescent="0.3">
      <c r="A27" s="27">
        <v>12</v>
      </c>
      <c r="B27" s="27" t="s">
        <v>4</v>
      </c>
      <c r="C27" s="28" t="s">
        <v>80</v>
      </c>
      <c r="D27" s="27">
        <v>17.329999999999998</v>
      </c>
      <c r="E27" s="13">
        <f>100/Table19[[#This Row],[PB]]</f>
        <v>5.7703404500865556</v>
      </c>
      <c r="F27" s="14">
        <f>(Table19[[#This Row],[PB]]-$D$2)*Table19[[#This Row],[M/Sec]]</f>
        <v>28.563185227928436</v>
      </c>
    </row>
    <row r="28" spans="1:6" x14ac:dyDescent="0.3">
      <c r="A28" s="27">
        <v>12</v>
      </c>
      <c r="B28" s="27" t="s">
        <v>4</v>
      </c>
      <c r="C28" s="28" t="s">
        <v>81</v>
      </c>
      <c r="D28" s="27">
        <v>17.329999999999998</v>
      </c>
      <c r="E28" s="11">
        <f>100/Table19[[#This Row],[PB]]</f>
        <v>5.7703404500865556</v>
      </c>
      <c r="F28" s="12">
        <f>(Table19[[#This Row],[PB]]-$D$2)*Table19[[#This Row],[M/Sec]]</f>
        <v>28.563185227928436</v>
      </c>
    </row>
    <row r="29" spans="1:6" x14ac:dyDescent="0.3">
      <c r="A29" s="14">
        <v>12</v>
      </c>
      <c r="B29" s="13" t="s">
        <v>5</v>
      </c>
      <c r="C29" s="33" t="s">
        <v>199</v>
      </c>
      <c r="D29" s="13">
        <v>17.37</v>
      </c>
      <c r="E29" s="11">
        <f>100/Table19[[#This Row],[PB]]</f>
        <v>5.7570523891767413</v>
      </c>
      <c r="F29" s="12">
        <f>(Table19[[#This Row],[PB]]-$D$2)*Table19[[#This Row],[M/Sec]]</f>
        <v>28.727691421991942</v>
      </c>
    </row>
    <row r="30" spans="1:6" x14ac:dyDescent="0.3">
      <c r="A30" s="14">
        <v>12</v>
      </c>
      <c r="B30" s="13" t="s">
        <v>5</v>
      </c>
      <c r="C30" s="33" t="s">
        <v>200</v>
      </c>
      <c r="D30" s="13">
        <v>17.72</v>
      </c>
      <c r="E30" s="11">
        <f>100/Table19[[#This Row],[PB]]</f>
        <v>5.6433408577878108</v>
      </c>
      <c r="F30" s="12">
        <f>(Table19[[#This Row],[PB]]-$D$2)*Table19[[#This Row],[M/Sec]]</f>
        <v>30.135440180586897</v>
      </c>
    </row>
    <row r="31" spans="1:6" x14ac:dyDescent="0.3">
      <c r="A31" s="14">
        <v>12</v>
      </c>
      <c r="B31" s="13" t="s">
        <v>4</v>
      </c>
      <c r="C31" s="33" t="s">
        <v>82</v>
      </c>
      <c r="D31" s="13">
        <v>17.77</v>
      </c>
      <c r="E31" s="11">
        <f>100/Table19[[#This Row],[PB]]</f>
        <v>5.6274620146314014</v>
      </c>
      <c r="F31" s="12">
        <f>(Table19[[#This Row],[PB]]-$D$2)*Table19[[#This Row],[M/Sec]]</f>
        <v>30.332020258863245</v>
      </c>
    </row>
    <row r="32" spans="1:6" x14ac:dyDescent="0.3">
      <c r="A32" s="14">
        <v>12</v>
      </c>
      <c r="B32" s="13" t="s">
        <v>4</v>
      </c>
      <c r="C32" s="33" t="s">
        <v>83</v>
      </c>
      <c r="D32" s="13">
        <v>18.23</v>
      </c>
      <c r="E32" s="11">
        <f>100/Table19[[#This Row],[PB]]</f>
        <v>5.4854635216675804</v>
      </c>
      <c r="F32" s="12">
        <f>(Table19[[#This Row],[PB]]-$D$2)*Table19[[#This Row],[M/Sec]]</f>
        <v>32.089961601755341</v>
      </c>
    </row>
    <row r="33" spans="1:6" x14ac:dyDescent="0.3">
      <c r="A33" s="14">
        <v>12</v>
      </c>
      <c r="B33" s="13" t="s">
        <v>4</v>
      </c>
      <c r="C33" s="33" t="s">
        <v>84</v>
      </c>
      <c r="D33" s="13">
        <v>19.16</v>
      </c>
      <c r="E33" s="11">
        <f>100/Table19[[#This Row],[PB]]</f>
        <v>5.2192066805845512</v>
      </c>
      <c r="F33" s="12">
        <f>(Table19[[#This Row],[PB]]-$D$2)*Table19[[#This Row],[M/Sec]]</f>
        <v>35.386221294363253</v>
      </c>
    </row>
    <row r="34" spans="1:6" x14ac:dyDescent="0.3">
      <c r="A34" s="14">
        <v>12</v>
      </c>
      <c r="B34" s="13" t="s">
        <v>5</v>
      </c>
      <c r="C34" s="33" t="s">
        <v>201</v>
      </c>
      <c r="D34" s="13">
        <v>19.309999999999999</v>
      </c>
      <c r="E34" s="11">
        <f>100/Table19[[#This Row],[PB]]</f>
        <v>5.1786639047125842</v>
      </c>
      <c r="F34" s="12">
        <f>(Table19[[#This Row],[PB]]-$D$2)*Table19[[#This Row],[M/Sec]]</f>
        <v>35.888140859658201</v>
      </c>
    </row>
    <row r="35" spans="1:6" x14ac:dyDescent="0.3">
      <c r="A35" s="14">
        <v>12</v>
      </c>
      <c r="B35" s="13" t="s">
        <v>4</v>
      </c>
      <c r="C35" s="33" t="s">
        <v>85</v>
      </c>
      <c r="D35" s="13">
        <v>21.2</v>
      </c>
      <c r="E35" s="11">
        <f>100/Table19[[#This Row],[PB]]</f>
        <v>4.716981132075472</v>
      </c>
      <c r="F35" s="12">
        <f>(Table19[[#This Row],[PB]]-$D$2)*Table19[[#This Row],[M/Sec]]</f>
        <v>41.603773584905653</v>
      </c>
    </row>
  </sheetData>
  <pageMargins left="0.7" right="0.7" top="0.75" bottom="0.75" header="0.3" footer="0.3"/>
  <pageSetup paperSize="9" scale="9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F22"/>
  <sheetViews>
    <sheetView workbookViewId="0">
      <selection activeCell="D1" sqref="A1:XFD1048576"/>
    </sheetView>
  </sheetViews>
  <sheetFormatPr defaultColWidth="9.140625" defaultRowHeight="17.25" x14ac:dyDescent="0.3"/>
  <cols>
    <col min="1" max="1" width="7.7109375" style="10" bestFit="1" customWidth="1"/>
    <col min="2" max="2" width="11.7109375" style="10" bestFit="1" customWidth="1"/>
    <col min="3" max="3" width="38.28515625" style="31" bestFit="1" customWidth="1"/>
    <col min="4" max="4" width="9.140625" style="10"/>
    <col min="5" max="5" width="13.28515625" style="10" bestFit="1" customWidth="1"/>
    <col min="6" max="6" width="16.28515625" style="10" bestFit="1" customWidth="1"/>
    <col min="7" max="7" width="9.140625" style="32"/>
    <col min="8" max="8" width="7.7109375" style="32" bestFit="1" customWidth="1"/>
    <col min="9" max="16384" width="9.140625" style="32"/>
  </cols>
  <sheetData>
    <row r="1" spans="1:6" x14ac:dyDescent="0.3">
      <c r="A1" s="10" t="s">
        <v>0</v>
      </c>
      <c r="B1" s="10" t="s">
        <v>1</v>
      </c>
      <c r="C1" s="31" t="s">
        <v>3</v>
      </c>
      <c r="D1" s="10" t="s">
        <v>2</v>
      </c>
      <c r="E1" s="10" t="s">
        <v>6</v>
      </c>
      <c r="F1" s="10" t="s">
        <v>7</v>
      </c>
    </row>
    <row r="2" spans="1:6" x14ac:dyDescent="0.3">
      <c r="A2" s="27">
        <v>11</v>
      </c>
      <c r="B2" s="27" t="s">
        <v>5</v>
      </c>
      <c r="C2" s="28" t="s">
        <v>172</v>
      </c>
      <c r="D2" s="27">
        <v>13.27</v>
      </c>
      <c r="E2" s="13">
        <f>100/Table18[[#This Row],[PB]]</f>
        <v>7.5357950263752826</v>
      </c>
      <c r="F2" s="14">
        <f>(Table18[[#This Row],[PB]]-$D$2)*Table18[[#This Row],[M/Sec]]</f>
        <v>0</v>
      </c>
    </row>
    <row r="3" spans="1:6" x14ac:dyDescent="0.3">
      <c r="A3" s="27">
        <v>11</v>
      </c>
      <c r="B3" s="27" t="s">
        <v>5</v>
      </c>
      <c r="C3" s="28" t="s">
        <v>173</v>
      </c>
      <c r="D3" s="27">
        <v>14.86</v>
      </c>
      <c r="E3" s="13">
        <f>100/Table18[[#This Row],[PB]]</f>
        <v>6.7294751009421265</v>
      </c>
      <c r="F3" s="14">
        <f>(Table18[[#This Row],[PB]]-$D$2)*Table18[[#This Row],[M/Sec]]</f>
        <v>10.69986541049798</v>
      </c>
    </row>
    <row r="4" spans="1:6" x14ac:dyDescent="0.3">
      <c r="A4" s="27">
        <v>11</v>
      </c>
      <c r="B4" s="27" t="s">
        <v>5</v>
      </c>
      <c r="C4" s="28" t="s">
        <v>174</v>
      </c>
      <c r="D4" s="27">
        <v>15.13</v>
      </c>
      <c r="E4" s="13">
        <f>100/Table18[[#This Row],[PB]]</f>
        <v>6.6093853271645733</v>
      </c>
      <c r="F4" s="14">
        <f>(Table18[[#This Row],[PB]]-$D$2)*Table18[[#This Row],[M/Sec]]</f>
        <v>12.293456708526115</v>
      </c>
    </row>
    <row r="5" spans="1:6" x14ac:dyDescent="0.3">
      <c r="A5" s="27">
        <v>11</v>
      </c>
      <c r="B5" s="27" t="s">
        <v>5</v>
      </c>
      <c r="C5" s="28" t="s">
        <v>175</v>
      </c>
      <c r="D5" s="27">
        <v>15.16</v>
      </c>
      <c r="E5" s="13">
        <f>100/Table18[[#This Row],[PB]]</f>
        <v>6.5963060686015833</v>
      </c>
      <c r="F5" s="14">
        <f>(Table18[[#This Row],[PB]]-$D$2)*Table18[[#This Row],[M/Sec]]</f>
        <v>12.467018469656995</v>
      </c>
    </row>
    <row r="6" spans="1:6" x14ac:dyDescent="0.3">
      <c r="A6" s="27">
        <v>11</v>
      </c>
      <c r="B6" s="27" t="s">
        <v>4</v>
      </c>
      <c r="C6" s="28" t="s">
        <v>61</v>
      </c>
      <c r="D6" s="27">
        <v>15.3</v>
      </c>
      <c r="E6" s="13">
        <f>100/Table18[[#This Row],[PB]]</f>
        <v>6.5359477124183005</v>
      </c>
      <c r="F6" s="14">
        <f>(Table18[[#This Row],[PB]]-$D$2)*Table18[[#This Row],[M/Sec]]</f>
        <v>13.267973856209158</v>
      </c>
    </row>
    <row r="7" spans="1:6" x14ac:dyDescent="0.3">
      <c r="A7" s="27">
        <v>11</v>
      </c>
      <c r="B7" s="27" t="s">
        <v>5</v>
      </c>
      <c r="C7" s="28" t="s">
        <v>176</v>
      </c>
      <c r="D7" s="27">
        <v>15.43</v>
      </c>
      <c r="E7" s="13">
        <f>100/Table18[[#This Row],[PB]]</f>
        <v>6.4808813998703823</v>
      </c>
      <c r="F7" s="14">
        <f>(Table18[[#This Row],[PB]]-$D$2)*Table18[[#This Row],[M/Sec]]</f>
        <v>13.998703823720026</v>
      </c>
    </row>
    <row r="8" spans="1:6" x14ac:dyDescent="0.3">
      <c r="A8" s="27">
        <v>11</v>
      </c>
      <c r="B8" s="27" t="s">
        <v>4</v>
      </c>
      <c r="C8" s="28" t="s">
        <v>62</v>
      </c>
      <c r="D8" s="27">
        <v>15.52</v>
      </c>
      <c r="E8" s="13">
        <f>100/Table18[[#This Row],[PB]]</f>
        <v>6.4432989690721651</v>
      </c>
      <c r="F8" s="14">
        <f>(Table18[[#This Row],[PB]]-$D$2)*Table18[[#This Row],[M/Sec]]</f>
        <v>14.497422680412372</v>
      </c>
    </row>
    <row r="9" spans="1:6" x14ac:dyDescent="0.3">
      <c r="A9" s="27">
        <v>11</v>
      </c>
      <c r="B9" s="27" t="s">
        <v>5</v>
      </c>
      <c r="C9" s="28" t="s">
        <v>177</v>
      </c>
      <c r="D9" s="27">
        <v>15.64</v>
      </c>
      <c r="E9" s="13">
        <f>100/Table18[[#This Row],[PB]]</f>
        <v>6.3938618925831197</v>
      </c>
      <c r="F9" s="14">
        <f>(Table18[[#This Row],[PB]]-$D$2)*Table18[[#This Row],[M/Sec]]</f>
        <v>15.153452685422</v>
      </c>
    </row>
    <row r="10" spans="1:6" x14ac:dyDescent="0.3">
      <c r="A10" s="27">
        <v>11</v>
      </c>
      <c r="B10" s="27" t="s">
        <v>5</v>
      </c>
      <c r="C10" s="28" t="s">
        <v>178</v>
      </c>
      <c r="D10" s="27">
        <v>15.73</v>
      </c>
      <c r="E10" s="13">
        <f>100/Table18[[#This Row],[PB]]</f>
        <v>6.3572790845518119</v>
      </c>
      <c r="F10" s="14">
        <f>(Table18[[#This Row],[PB]]-$D$2)*Table18[[#This Row],[M/Sec]]</f>
        <v>15.638906547997463</v>
      </c>
    </row>
    <row r="11" spans="1:6" x14ac:dyDescent="0.3">
      <c r="A11" s="27">
        <v>11</v>
      </c>
      <c r="B11" s="27" t="s">
        <v>4</v>
      </c>
      <c r="C11" s="28" t="s">
        <v>63</v>
      </c>
      <c r="D11" s="27">
        <v>15.78</v>
      </c>
      <c r="E11" s="13">
        <f>100/Table18[[#This Row],[PB]]</f>
        <v>6.3371356147021549</v>
      </c>
      <c r="F11" s="14">
        <f>(Table18[[#This Row],[PB]]-$D$2)*Table18[[#This Row],[M/Sec]]</f>
        <v>15.906210392902407</v>
      </c>
    </row>
    <row r="12" spans="1:6" x14ac:dyDescent="0.3">
      <c r="A12" s="27">
        <v>11</v>
      </c>
      <c r="B12" s="27" t="s">
        <v>4</v>
      </c>
      <c r="C12" s="28" t="s">
        <v>64</v>
      </c>
      <c r="D12" s="27">
        <v>15.78</v>
      </c>
      <c r="E12" s="13">
        <f>100/Table18[[#This Row],[PB]]</f>
        <v>6.3371356147021549</v>
      </c>
      <c r="F12" s="14">
        <f>(Table18[[#This Row],[PB]]-$D$2)*Table18[[#This Row],[M/Sec]]</f>
        <v>15.906210392902407</v>
      </c>
    </row>
    <row r="13" spans="1:6" x14ac:dyDescent="0.3">
      <c r="A13" s="27">
        <v>11</v>
      </c>
      <c r="B13" s="27" t="s">
        <v>4</v>
      </c>
      <c r="C13" s="28" t="s">
        <v>65</v>
      </c>
      <c r="D13" s="27">
        <v>16.28</v>
      </c>
      <c r="E13" s="13">
        <f>100/Table18[[#This Row],[PB]]</f>
        <v>6.142506142506142</v>
      </c>
      <c r="F13" s="14">
        <f>(Table18[[#This Row],[PB]]-$D$2)*Table18[[#This Row],[M/Sec]]</f>
        <v>18.488943488943498</v>
      </c>
    </row>
    <row r="14" spans="1:6" x14ac:dyDescent="0.3">
      <c r="A14" s="27">
        <v>11</v>
      </c>
      <c r="B14" s="27" t="s">
        <v>4</v>
      </c>
      <c r="C14" s="28" t="s">
        <v>66</v>
      </c>
      <c r="D14" s="27">
        <v>16.28</v>
      </c>
      <c r="E14" s="13">
        <f>100/Table18[[#This Row],[PB]]</f>
        <v>6.142506142506142</v>
      </c>
      <c r="F14" s="14">
        <f>(Table18[[#This Row],[PB]]-$D$2)*Table18[[#This Row],[M/Sec]]</f>
        <v>18.488943488943498</v>
      </c>
    </row>
    <row r="15" spans="1:6" x14ac:dyDescent="0.3">
      <c r="A15" s="27">
        <v>11</v>
      </c>
      <c r="B15" s="27" t="s">
        <v>5</v>
      </c>
      <c r="C15" s="28" t="s">
        <v>179</v>
      </c>
      <c r="D15" s="27">
        <v>16.510000000000002</v>
      </c>
      <c r="E15" s="13">
        <f>100/Table18[[#This Row],[PB]]</f>
        <v>6.0569351907934577</v>
      </c>
      <c r="F15" s="14">
        <f>(Table18[[#This Row],[PB]]-$D$2)*Table18[[#This Row],[M/Sec]]</f>
        <v>19.624470018170815</v>
      </c>
    </row>
    <row r="16" spans="1:6" x14ac:dyDescent="0.3">
      <c r="A16" s="27">
        <v>11</v>
      </c>
      <c r="B16" s="27" t="s">
        <v>4</v>
      </c>
      <c r="C16" s="28" t="s">
        <v>67</v>
      </c>
      <c r="D16" s="27">
        <v>17.5</v>
      </c>
      <c r="E16" s="13">
        <f>100/Table18[[#This Row],[PB]]</f>
        <v>5.7142857142857144</v>
      </c>
      <c r="F16" s="14">
        <f>(Table18[[#This Row],[PB]]-$D$2)*Table18[[#This Row],[M/Sec]]</f>
        <v>24.171428571428574</v>
      </c>
    </row>
    <row r="17" spans="1:6" x14ac:dyDescent="0.3">
      <c r="A17" s="27">
        <v>11</v>
      </c>
      <c r="B17" s="27" t="s">
        <v>4</v>
      </c>
      <c r="C17" s="28" t="s">
        <v>68</v>
      </c>
      <c r="D17" s="27">
        <v>17.690000000000001</v>
      </c>
      <c r="E17" s="13">
        <f>100/Table18[[#This Row],[PB]]</f>
        <v>5.6529112492933855</v>
      </c>
      <c r="F17" s="14">
        <f>(Table18[[#This Row],[PB]]-$D$2)*Table18[[#This Row],[M/Sec]]</f>
        <v>24.985867721876772</v>
      </c>
    </row>
    <row r="18" spans="1:6" x14ac:dyDescent="0.3">
      <c r="A18" s="27">
        <v>11</v>
      </c>
      <c r="B18" s="27" t="s">
        <v>4</v>
      </c>
      <c r="C18" s="28" t="s">
        <v>69</v>
      </c>
      <c r="D18" s="27">
        <v>17.75</v>
      </c>
      <c r="E18" s="13">
        <f>100/Table18[[#This Row],[PB]]</f>
        <v>5.6338028169014081</v>
      </c>
      <c r="F18" s="14">
        <f>(Table18[[#This Row],[PB]]-$D$2)*Table18[[#This Row],[M/Sec]]</f>
        <v>25.239436619718312</v>
      </c>
    </row>
    <row r="19" spans="1:6" x14ac:dyDescent="0.3">
      <c r="A19" s="27">
        <v>11</v>
      </c>
      <c r="B19" s="27" t="s">
        <v>4</v>
      </c>
      <c r="C19" s="28" t="s">
        <v>70</v>
      </c>
      <c r="D19" s="27">
        <v>18.059999999999999</v>
      </c>
      <c r="E19" s="13">
        <f>100/Table18[[#This Row],[PB]]</f>
        <v>5.5370985603543748</v>
      </c>
      <c r="F19" s="14">
        <f>(Table18[[#This Row],[PB]]-$D$2)*Table18[[#This Row],[M/Sec]]</f>
        <v>26.522702104097451</v>
      </c>
    </row>
    <row r="20" spans="1:6" x14ac:dyDescent="0.3">
      <c r="A20" s="27">
        <v>11</v>
      </c>
      <c r="B20" s="27" t="s">
        <v>5</v>
      </c>
      <c r="C20" s="28" t="s">
        <v>180</v>
      </c>
      <c r="D20" s="27">
        <v>18.23</v>
      </c>
      <c r="E20" s="13">
        <f>100/Table18[[#This Row],[PB]]</f>
        <v>5.4854635216675804</v>
      </c>
      <c r="F20" s="14">
        <f>(Table18[[#This Row],[PB]]-$D$2)*Table18[[#This Row],[M/Sec]]</f>
        <v>27.207899067471203</v>
      </c>
    </row>
    <row r="21" spans="1:6" x14ac:dyDescent="0.3">
      <c r="A21" s="27">
        <v>11</v>
      </c>
      <c r="B21" s="27" t="s">
        <v>5</v>
      </c>
      <c r="C21" s="28" t="s">
        <v>181</v>
      </c>
      <c r="D21" s="27">
        <v>18.899999999999999</v>
      </c>
      <c r="E21" s="13">
        <f>100/Table18[[#This Row],[PB]]</f>
        <v>5.2910052910052912</v>
      </c>
      <c r="F21" s="14">
        <f>(Table18[[#This Row],[PB]]-$D$2)*Table18[[#This Row],[M/Sec]]</f>
        <v>29.788359788359784</v>
      </c>
    </row>
    <row r="22" spans="1:6" x14ac:dyDescent="0.3">
      <c r="A22" s="27">
        <v>11</v>
      </c>
      <c r="B22" s="27" t="s">
        <v>4</v>
      </c>
      <c r="C22" s="28" t="s">
        <v>71</v>
      </c>
      <c r="D22" s="27">
        <v>19.03</v>
      </c>
      <c r="E22" s="13">
        <f>100/Table18[[#This Row],[PB]]</f>
        <v>5.2548607461902259</v>
      </c>
      <c r="F22" s="14">
        <f>(Table18[[#This Row],[PB]]-$D$2)*Table18[[#This Row],[M/Sec]]</f>
        <v>30.267997898055711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F31"/>
  <sheetViews>
    <sheetView workbookViewId="0">
      <selection activeCell="F8" sqref="F8"/>
    </sheetView>
  </sheetViews>
  <sheetFormatPr defaultColWidth="9.140625" defaultRowHeight="18.75" x14ac:dyDescent="0.3"/>
  <cols>
    <col min="1" max="1" width="7.7109375" style="15" bestFit="1" customWidth="1"/>
    <col min="2" max="2" width="11.7109375" style="15" bestFit="1" customWidth="1"/>
    <col min="3" max="3" width="38.28515625" style="7" bestFit="1" customWidth="1"/>
    <col min="4" max="4" width="9.140625" style="15"/>
    <col min="5" max="5" width="13.28515625" style="15" bestFit="1" customWidth="1"/>
    <col min="6" max="6" width="16.28515625" style="7" bestFit="1" customWidth="1"/>
    <col min="7" max="7" width="9.140625" style="7"/>
    <col min="8" max="8" width="7.7109375" style="7" bestFit="1" customWidth="1"/>
    <col min="9" max="16384" width="9.140625" style="7"/>
  </cols>
  <sheetData>
    <row r="1" spans="1:6" x14ac:dyDescent="0.3">
      <c r="A1" s="15" t="s">
        <v>0</v>
      </c>
      <c r="B1" s="15" t="s">
        <v>1</v>
      </c>
      <c r="C1" s="7" t="s">
        <v>3</v>
      </c>
      <c r="D1" s="15" t="s">
        <v>2</v>
      </c>
      <c r="E1" s="15" t="s">
        <v>6</v>
      </c>
      <c r="F1" s="15" t="s">
        <v>7</v>
      </c>
    </row>
    <row r="2" spans="1:6" x14ac:dyDescent="0.3">
      <c r="A2" s="27">
        <v>10</v>
      </c>
      <c r="B2" s="27" t="s">
        <v>4</v>
      </c>
      <c r="C2" s="28" t="s">
        <v>43</v>
      </c>
      <c r="D2" s="27">
        <v>14.2</v>
      </c>
      <c r="E2" s="16">
        <f>100/Table17[[#This Row],[PB]]</f>
        <v>7.042253521126761</v>
      </c>
      <c r="F2" s="17">
        <f>(Table17[[#This Row],[PB]]-$D$2)*Table17[[#This Row],[M/Sec]]</f>
        <v>0</v>
      </c>
    </row>
    <row r="3" spans="1:6" x14ac:dyDescent="0.3">
      <c r="A3" s="27">
        <v>10</v>
      </c>
      <c r="B3" s="27" t="s">
        <v>4</v>
      </c>
      <c r="C3" s="28" t="s">
        <v>44</v>
      </c>
      <c r="D3" s="27">
        <v>15.13</v>
      </c>
      <c r="E3" s="16">
        <f>100/Table17[[#This Row],[PB]]</f>
        <v>6.6093853271645733</v>
      </c>
      <c r="F3" s="17">
        <f>(Table17[[#This Row],[PB]]-$D$2)*Table17[[#This Row],[M/Sec]]</f>
        <v>6.1467283542630629</v>
      </c>
    </row>
    <row r="4" spans="1:6" x14ac:dyDescent="0.3">
      <c r="A4" s="27">
        <v>10</v>
      </c>
      <c r="B4" s="27" t="s">
        <v>4</v>
      </c>
      <c r="C4" s="28" t="s">
        <v>45</v>
      </c>
      <c r="D4" s="27">
        <v>15.69</v>
      </c>
      <c r="E4" s="16">
        <f>100/Table17[[#This Row],[PB]]</f>
        <v>6.3734862970044617</v>
      </c>
      <c r="F4" s="17">
        <f>(Table17[[#This Row],[PB]]-$D$2)*Table17[[#This Row],[M/Sec]]</f>
        <v>9.4964945825366485</v>
      </c>
    </row>
    <row r="5" spans="1:6" x14ac:dyDescent="0.3">
      <c r="A5" s="27">
        <v>10</v>
      </c>
      <c r="B5" s="27" t="s">
        <v>4</v>
      </c>
      <c r="C5" s="28" t="s">
        <v>46</v>
      </c>
      <c r="D5" s="27">
        <v>15.7</v>
      </c>
      <c r="E5" s="16">
        <f>100/Table17[[#This Row],[PB]]</f>
        <v>6.369426751592357</v>
      </c>
      <c r="F5" s="17">
        <f>(Table17[[#This Row],[PB]]-$D$2)*Table17[[#This Row],[M/Sec]]</f>
        <v>9.5541401273885356</v>
      </c>
    </row>
    <row r="6" spans="1:6" x14ac:dyDescent="0.3">
      <c r="A6" s="27">
        <v>10</v>
      </c>
      <c r="B6" s="27" t="s">
        <v>5</v>
      </c>
      <c r="C6" s="28" t="s">
        <v>160</v>
      </c>
      <c r="D6" s="27">
        <v>15.91</v>
      </c>
      <c r="E6" s="16">
        <f>100/Table17[[#This Row],[PB]]</f>
        <v>6.2853551225644244</v>
      </c>
      <c r="F6" s="17">
        <f>(Table17[[#This Row],[PB]]-$D$2)*Table17[[#This Row],[M/Sec]]</f>
        <v>10.747957259585171</v>
      </c>
    </row>
    <row r="7" spans="1:6" x14ac:dyDescent="0.3">
      <c r="A7" s="27">
        <v>10</v>
      </c>
      <c r="B7" s="27" t="s">
        <v>4</v>
      </c>
      <c r="C7" s="28" t="s">
        <v>47</v>
      </c>
      <c r="D7" s="27">
        <v>16.02</v>
      </c>
      <c r="E7" s="16">
        <f>100/Table17[[#This Row],[PB]]</f>
        <v>6.2421972534332086</v>
      </c>
      <c r="F7" s="17">
        <f>(Table17[[#This Row],[PB]]-$D$2)*Table17[[#This Row],[M/Sec]]</f>
        <v>11.360799001248441</v>
      </c>
    </row>
    <row r="8" spans="1:6" x14ac:dyDescent="0.3">
      <c r="A8" s="27">
        <v>10</v>
      </c>
      <c r="B8" s="27" t="s">
        <v>4</v>
      </c>
      <c r="C8" s="28" t="s">
        <v>48</v>
      </c>
      <c r="D8" s="27">
        <v>16.03</v>
      </c>
      <c r="E8" s="16">
        <f>100/Table17[[#This Row],[PB]]</f>
        <v>6.2383031815346222</v>
      </c>
      <c r="F8" s="17">
        <f>(Table17[[#This Row],[PB]]-$D$2)*Table17[[#This Row],[M/Sec]]</f>
        <v>11.41609482220837</v>
      </c>
    </row>
    <row r="9" spans="1:6" x14ac:dyDescent="0.3">
      <c r="A9" s="27">
        <v>10</v>
      </c>
      <c r="B9" s="27" t="s">
        <v>5</v>
      </c>
      <c r="C9" s="28" t="s">
        <v>161</v>
      </c>
      <c r="D9" s="27">
        <v>16.41</v>
      </c>
      <c r="E9" s="16">
        <f>100/Table17[[#This Row],[PB]]</f>
        <v>6.0938452163315056</v>
      </c>
      <c r="F9" s="17">
        <f>(Table17[[#This Row],[PB]]-$D$2)*Table17[[#This Row],[M/Sec]]</f>
        <v>13.467397928092632</v>
      </c>
    </row>
    <row r="10" spans="1:6" x14ac:dyDescent="0.3">
      <c r="A10" s="27">
        <v>10</v>
      </c>
      <c r="B10" s="27" t="s">
        <v>4</v>
      </c>
      <c r="C10" s="28" t="s">
        <v>49</v>
      </c>
      <c r="D10" s="27">
        <v>16.64</v>
      </c>
      <c r="E10" s="16">
        <f>100/Table17[[#This Row],[PB]]</f>
        <v>6.0096153846153841</v>
      </c>
      <c r="F10" s="17">
        <f>(Table17[[#This Row],[PB]]-$D$2)*Table17[[#This Row],[M/Sec]]</f>
        <v>14.663461538461545</v>
      </c>
    </row>
    <row r="11" spans="1:6" x14ac:dyDescent="0.3">
      <c r="A11" s="27">
        <v>10</v>
      </c>
      <c r="B11" s="27" t="s">
        <v>4</v>
      </c>
      <c r="C11" s="28" t="s">
        <v>50</v>
      </c>
      <c r="D11" s="27">
        <v>16.7</v>
      </c>
      <c r="E11" s="16">
        <f>100/Table17[[#This Row],[PB]]</f>
        <v>5.9880239520958085</v>
      </c>
      <c r="F11" s="17">
        <f>(Table17[[#This Row],[PB]]-$D$2)*Table17[[#This Row],[M/Sec]]</f>
        <v>14.970059880239521</v>
      </c>
    </row>
    <row r="12" spans="1:6" x14ac:dyDescent="0.3">
      <c r="A12" s="27">
        <v>10</v>
      </c>
      <c r="B12" s="27" t="s">
        <v>5</v>
      </c>
      <c r="C12" s="28" t="s">
        <v>162</v>
      </c>
      <c r="D12" s="27">
        <v>16.91</v>
      </c>
      <c r="E12" s="16">
        <f>100/Table17[[#This Row],[PB]]</f>
        <v>5.9136605558840918</v>
      </c>
      <c r="F12" s="17">
        <f>(Table17[[#This Row],[PB]]-$D$2)*Table17[[#This Row],[M/Sec]]</f>
        <v>16.026020106445895</v>
      </c>
    </row>
    <row r="13" spans="1:6" x14ac:dyDescent="0.3">
      <c r="A13" s="27">
        <v>10</v>
      </c>
      <c r="B13" s="27" t="s">
        <v>4</v>
      </c>
      <c r="C13" s="28" t="s">
        <v>51</v>
      </c>
      <c r="D13" s="27">
        <v>17</v>
      </c>
      <c r="E13" s="16">
        <f>100/Table17[[#This Row],[PB]]</f>
        <v>5.882352941176471</v>
      </c>
      <c r="F13" s="17">
        <f>(Table17[[#This Row],[PB]]-$D$2)*Table17[[#This Row],[M/Sec]]</f>
        <v>16.470588235294123</v>
      </c>
    </row>
    <row r="14" spans="1:6" x14ac:dyDescent="0.3">
      <c r="A14" s="27">
        <v>10</v>
      </c>
      <c r="B14" s="27" t="s">
        <v>5</v>
      </c>
      <c r="C14" s="28" t="s">
        <v>163</v>
      </c>
      <c r="D14" s="27">
        <v>17.059999999999999</v>
      </c>
      <c r="E14" s="16">
        <f>100/Table17[[#This Row],[PB]]</f>
        <v>5.8616647127784294</v>
      </c>
      <c r="F14" s="17">
        <f>(Table17[[#This Row],[PB]]-$D$2)*Table17[[#This Row],[M/Sec]]</f>
        <v>16.764361078546305</v>
      </c>
    </row>
    <row r="15" spans="1:6" x14ac:dyDescent="0.3">
      <c r="A15" s="27">
        <v>10</v>
      </c>
      <c r="B15" s="27" t="s">
        <v>4</v>
      </c>
      <c r="C15" s="28" t="s">
        <v>52</v>
      </c>
      <c r="D15" s="27">
        <v>17.28</v>
      </c>
      <c r="E15" s="16">
        <f>100/Table17[[#This Row],[PB]]</f>
        <v>5.7870370370370363</v>
      </c>
      <c r="F15" s="17">
        <f>(Table17[[#This Row],[PB]]-$D$2)*Table17[[#This Row],[M/Sec]]</f>
        <v>17.824074074074083</v>
      </c>
    </row>
    <row r="16" spans="1:6" x14ac:dyDescent="0.3">
      <c r="A16" s="27">
        <v>10</v>
      </c>
      <c r="B16" s="27" t="s">
        <v>5</v>
      </c>
      <c r="C16" s="28" t="s">
        <v>164</v>
      </c>
      <c r="D16" s="27">
        <v>17.309999999999999</v>
      </c>
      <c r="E16" s="16">
        <f>100/Table17[[#This Row],[PB]]</f>
        <v>5.7770075101097635</v>
      </c>
      <c r="F16" s="17">
        <f>(Table17[[#This Row],[PB]]-$D$2)*Table17[[#This Row],[M/Sec]]</f>
        <v>17.966493356441362</v>
      </c>
    </row>
    <row r="17" spans="1:6" x14ac:dyDescent="0.3">
      <c r="A17" s="27">
        <v>10</v>
      </c>
      <c r="B17" s="27" t="s">
        <v>4</v>
      </c>
      <c r="C17" s="28" t="s">
        <v>53</v>
      </c>
      <c r="D17" s="27">
        <v>17.39</v>
      </c>
      <c r="E17" s="16">
        <f>100/Table17[[#This Row],[PB]]</f>
        <v>5.7504312823461756</v>
      </c>
      <c r="F17" s="17">
        <f>(Table17[[#This Row],[PB]]-$D$2)*Table17[[#This Row],[M/Sec]]</f>
        <v>18.343875790684308</v>
      </c>
    </row>
    <row r="18" spans="1:6" x14ac:dyDescent="0.3">
      <c r="A18" s="27">
        <v>10</v>
      </c>
      <c r="B18" s="27" t="s">
        <v>4</v>
      </c>
      <c r="C18" s="28" t="s">
        <v>54</v>
      </c>
      <c r="D18" s="27">
        <v>17.5</v>
      </c>
      <c r="E18" s="16">
        <f>100/Table17[[#This Row],[PB]]</f>
        <v>5.7142857142857144</v>
      </c>
      <c r="F18" s="17">
        <f>(Table17[[#This Row],[PB]]-$D$2)*Table17[[#This Row],[M/Sec]]</f>
        <v>18.857142857142861</v>
      </c>
    </row>
    <row r="19" spans="1:6" x14ac:dyDescent="0.3">
      <c r="A19" s="27">
        <v>10</v>
      </c>
      <c r="B19" s="27" t="s">
        <v>5</v>
      </c>
      <c r="C19" s="28" t="s">
        <v>165</v>
      </c>
      <c r="D19" s="27">
        <v>17.940000000000001</v>
      </c>
      <c r="E19" s="16">
        <f>100/Table17[[#This Row],[PB]]</f>
        <v>5.5741360089186172</v>
      </c>
      <c r="F19" s="17">
        <f>(Table17[[#This Row],[PB]]-$D$2)*Table17[[#This Row],[M/Sec]]</f>
        <v>20.847268673355639</v>
      </c>
    </row>
    <row r="20" spans="1:6" x14ac:dyDescent="0.3">
      <c r="A20" s="27">
        <v>10</v>
      </c>
      <c r="B20" s="27" t="s">
        <v>4</v>
      </c>
      <c r="C20" s="28" t="s">
        <v>55</v>
      </c>
      <c r="D20" s="27">
        <v>18</v>
      </c>
      <c r="E20" s="16">
        <f>100/Table17[[#This Row],[PB]]</f>
        <v>5.5555555555555554</v>
      </c>
      <c r="F20" s="17">
        <f>(Table17[[#This Row],[PB]]-$D$2)*Table17[[#This Row],[M/Sec]]</f>
        <v>21.111111111111114</v>
      </c>
    </row>
    <row r="21" spans="1:6" x14ac:dyDescent="0.3">
      <c r="A21" s="27">
        <v>10</v>
      </c>
      <c r="B21" s="27" t="s">
        <v>5</v>
      </c>
      <c r="C21" s="28" t="s">
        <v>166</v>
      </c>
      <c r="D21" s="27">
        <v>18.079999999999998</v>
      </c>
      <c r="E21" s="16">
        <f>100/Table17[[#This Row],[PB]]</f>
        <v>5.5309734513274345</v>
      </c>
      <c r="F21" s="17">
        <f>(Table17[[#This Row],[PB]]-$D$2)*Table17[[#This Row],[M/Sec]]</f>
        <v>21.460176991150441</v>
      </c>
    </row>
    <row r="22" spans="1:6" x14ac:dyDescent="0.3">
      <c r="A22" s="27">
        <v>10</v>
      </c>
      <c r="B22" s="27" t="s">
        <v>4</v>
      </c>
      <c r="C22" s="28" t="s">
        <v>56</v>
      </c>
      <c r="D22" s="27">
        <v>18.54</v>
      </c>
      <c r="E22" s="16">
        <f>100/Table17[[#This Row],[PB]]</f>
        <v>5.3937432578209279</v>
      </c>
      <c r="F22" s="17">
        <f>(Table17[[#This Row],[PB]]-$D$2)*Table17[[#This Row],[M/Sec]]</f>
        <v>23.408845738942826</v>
      </c>
    </row>
    <row r="23" spans="1:6" x14ac:dyDescent="0.3">
      <c r="A23" s="27">
        <v>10</v>
      </c>
      <c r="B23" s="27" t="s">
        <v>5</v>
      </c>
      <c r="C23" s="28" t="s">
        <v>167</v>
      </c>
      <c r="D23" s="27">
        <v>18.63</v>
      </c>
      <c r="E23" s="16">
        <f>100/Table17[[#This Row],[PB]]</f>
        <v>5.3676865271068168</v>
      </c>
      <c r="F23" s="17">
        <f>(Table17[[#This Row],[PB]]-$D$2)*Table17[[#This Row],[M/Sec]]</f>
        <v>23.778851315083198</v>
      </c>
    </row>
    <row r="24" spans="1:6" x14ac:dyDescent="0.3">
      <c r="A24" s="27">
        <v>10</v>
      </c>
      <c r="B24" s="27" t="s">
        <v>5</v>
      </c>
      <c r="C24" s="28" t="s">
        <v>168</v>
      </c>
      <c r="D24" s="27">
        <v>18.97</v>
      </c>
      <c r="E24" s="16">
        <f>100/Table17[[#This Row],[PB]]</f>
        <v>5.2714812862414338</v>
      </c>
      <c r="F24" s="17">
        <f>(Table17[[#This Row],[PB]]-$D$2)*Table17[[#This Row],[M/Sec]]</f>
        <v>25.144965735371638</v>
      </c>
    </row>
    <row r="25" spans="1:6" x14ac:dyDescent="0.3">
      <c r="A25" s="27">
        <v>10</v>
      </c>
      <c r="B25" s="27" t="s">
        <v>5</v>
      </c>
      <c r="C25" s="28" t="s">
        <v>169</v>
      </c>
      <c r="D25" s="27">
        <v>19.149999999999999</v>
      </c>
      <c r="E25" s="16">
        <f>100/Table17[[#This Row],[PB]]</f>
        <v>5.2219321148825069</v>
      </c>
      <c r="F25" s="17">
        <f>(Table17[[#This Row],[PB]]-$D$2)*Table17[[#This Row],[M/Sec]]</f>
        <v>25.848563968668405</v>
      </c>
    </row>
    <row r="26" spans="1:6" x14ac:dyDescent="0.3">
      <c r="A26" s="27">
        <v>10</v>
      </c>
      <c r="B26" s="27" t="s">
        <v>4</v>
      </c>
      <c r="C26" s="28" t="s">
        <v>57</v>
      </c>
      <c r="D26" s="27">
        <v>19.559999999999999</v>
      </c>
      <c r="E26" s="16">
        <f>100/Table17[[#This Row],[PB]]</f>
        <v>5.112474437627812</v>
      </c>
      <c r="F26" s="17">
        <f>(Table17[[#This Row],[PB]]-$D$2)*Table17[[#This Row],[M/Sec]]</f>
        <v>27.402862985685069</v>
      </c>
    </row>
    <row r="27" spans="1:6" x14ac:dyDescent="0.3">
      <c r="A27" s="27">
        <v>10</v>
      </c>
      <c r="B27" s="27" t="s">
        <v>5</v>
      </c>
      <c r="C27" s="28" t="s">
        <v>170</v>
      </c>
      <c r="D27" s="27">
        <v>19.559999999999999</v>
      </c>
      <c r="E27" s="16">
        <f>100/Table17[[#This Row],[PB]]</f>
        <v>5.112474437627812</v>
      </c>
      <c r="F27" s="17">
        <f>(Table17[[#This Row],[PB]]-$D$2)*Table17[[#This Row],[M/Sec]]</f>
        <v>27.402862985685069</v>
      </c>
    </row>
    <row r="28" spans="1:6" x14ac:dyDescent="0.3">
      <c r="A28" s="27">
        <v>10</v>
      </c>
      <c r="B28" s="27" t="s">
        <v>4</v>
      </c>
      <c r="C28" s="28" t="s">
        <v>58</v>
      </c>
      <c r="D28" s="27">
        <v>20.52</v>
      </c>
      <c r="E28" s="16">
        <f>100/Table17[[#This Row],[PB]]</f>
        <v>4.8732943469785575</v>
      </c>
      <c r="F28" s="17">
        <f>(Table17[[#This Row],[PB]]-$D$2)*Table17[[#This Row],[M/Sec]]</f>
        <v>30.799220272904485</v>
      </c>
    </row>
    <row r="29" spans="1:6" x14ac:dyDescent="0.3">
      <c r="A29" s="27">
        <v>10</v>
      </c>
      <c r="B29" s="27" t="s">
        <v>5</v>
      </c>
      <c r="C29" s="28" t="s">
        <v>171</v>
      </c>
      <c r="D29" s="27">
        <v>20.66</v>
      </c>
      <c r="E29" s="16">
        <f>100/Table17[[#This Row],[PB]]</f>
        <v>4.8402710551790902</v>
      </c>
      <c r="F29" s="17">
        <f>(Table17[[#This Row],[PB]]-$D$2)*Table17[[#This Row],[M/Sec]]</f>
        <v>31.268151016456926</v>
      </c>
    </row>
    <row r="30" spans="1:6" x14ac:dyDescent="0.3">
      <c r="A30" s="27">
        <v>10</v>
      </c>
      <c r="B30" s="27" t="s">
        <v>4</v>
      </c>
      <c r="C30" s="28" t="s">
        <v>59</v>
      </c>
      <c r="D30" s="27">
        <v>20.89</v>
      </c>
      <c r="E30" s="16">
        <f>100/Table17[[#This Row],[PB]]</f>
        <v>4.7869794159885108</v>
      </c>
      <c r="F30" s="17">
        <f>(Table17[[#This Row],[PB]]-$D$2)*Table17[[#This Row],[M/Sec]]</f>
        <v>32.024892292963145</v>
      </c>
    </row>
    <row r="31" spans="1:6" x14ac:dyDescent="0.3">
      <c r="A31" s="27">
        <v>10</v>
      </c>
      <c r="B31" s="27" t="s">
        <v>4</v>
      </c>
      <c r="C31" s="28" t="s">
        <v>60</v>
      </c>
      <c r="D31" s="27">
        <v>21.19</v>
      </c>
      <c r="E31" s="16">
        <f>100/Table17[[#This Row],[PB]]</f>
        <v>4.7192071731949028</v>
      </c>
      <c r="F31" s="17">
        <f>(Table17[[#This Row],[PB]]-$D$2)*Table17[[#This Row],[M/Sec]]</f>
        <v>32.987258140632377</v>
      </c>
    </row>
  </sheetData>
  <pageMargins left="0.7" right="0.7" top="0.75" bottom="0.75" header="0.3" footer="0.3"/>
  <pageSetup paperSize="9" scale="90" fitToWidth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F30"/>
  <sheetViews>
    <sheetView workbookViewId="0">
      <selection activeCell="E14" sqref="E14"/>
    </sheetView>
  </sheetViews>
  <sheetFormatPr defaultColWidth="9.140625" defaultRowHeight="17.25" x14ac:dyDescent="0.3"/>
  <cols>
    <col min="1" max="1" width="7.7109375" style="4" bestFit="1" customWidth="1"/>
    <col min="2" max="2" width="11.7109375" style="4" bestFit="1" customWidth="1"/>
    <col min="3" max="3" width="38.28515625" style="5" bestFit="1" customWidth="1"/>
    <col min="4" max="4" width="9.140625" style="4"/>
    <col min="5" max="5" width="13.28515625" style="4" bestFit="1" customWidth="1"/>
    <col min="6" max="6" width="16.28515625" style="4" bestFit="1" customWidth="1"/>
    <col min="7" max="7" width="9.140625" style="5"/>
    <col min="8" max="8" width="7.7109375" style="5" bestFit="1" customWidth="1"/>
    <col min="9" max="16384" width="9.140625" style="5"/>
  </cols>
  <sheetData>
    <row r="1" spans="1:6" x14ac:dyDescent="0.3">
      <c r="A1" s="4" t="s">
        <v>0</v>
      </c>
      <c r="B1" s="4" t="s">
        <v>1</v>
      </c>
      <c r="C1" s="5" t="s">
        <v>3</v>
      </c>
      <c r="D1" s="4" t="s">
        <v>2</v>
      </c>
      <c r="E1" s="4" t="s">
        <v>6</v>
      </c>
      <c r="F1" s="4" t="s">
        <v>7</v>
      </c>
    </row>
    <row r="2" spans="1:6" x14ac:dyDescent="0.3">
      <c r="A2" s="27">
        <v>9</v>
      </c>
      <c r="B2" s="27" t="s">
        <v>4</v>
      </c>
      <c r="C2" s="28" t="s">
        <v>31</v>
      </c>
      <c r="D2" s="27">
        <v>15.36</v>
      </c>
      <c r="E2" s="11">
        <f>100/Table16[[#This Row],[PB]]</f>
        <v>6.510416666666667</v>
      </c>
      <c r="F2" s="12">
        <f>(Table16[[#This Row],[PB]]-$D$2)*Table16[[#This Row],[M/Sec]]</f>
        <v>0</v>
      </c>
    </row>
    <row r="3" spans="1:6" x14ac:dyDescent="0.3">
      <c r="A3" s="27">
        <v>9</v>
      </c>
      <c r="B3" s="27" t="s">
        <v>4</v>
      </c>
      <c r="C3" s="28" t="s">
        <v>32</v>
      </c>
      <c r="D3" s="27">
        <v>15.53</v>
      </c>
      <c r="E3" s="11">
        <f>100/Table16[[#This Row],[PB]]</f>
        <v>6.4391500321957507</v>
      </c>
      <c r="F3" s="12">
        <f>(Table16[[#This Row],[PB]]-$D$2)*Table16[[#This Row],[M/Sec]]</f>
        <v>1.0946555054732772</v>
      </c>
    </row>
    <row r="4" spans="1:6" x14ac:dyDescent="0.3">
      <c r="A4" s="27">
        <v>9</v>
      </c>
      <c r="B4" s="27" t="s">
        <v>4</v>
      </c>
      <c r="C4" s="28" t="s">
        <v>33</v>
      </c>
      <c r="D4" s="27">
        <v>15.72</v>
      </c>
      <c r="E4" s="11">
        <f>100/Table16[[#This Row],[PB]]</f>
        <v>6.3613231552162848</v>
      </c>
      <c r="F4" s="12">
        <f>(Table16[[#This Row],[PB]]-$D$2)*Table16[[#This Row],[M/Sec]]</f>
        <v>2.2900763358778704</v>
      </c>
    </row>
    <row r="5" spans="1:6" x14ac:dyDescent="0.3">
      <c r="A5" s="27">
        <v>9</v>
      </c>
      <c r="B5" s="27" t="s">
        <v>5</v>
      </c>
      <c r="C5" s="28" t="s">
        <v>143</v>
      </c>
      <c r="D5" s="27">
        <v>16.440000000000001</v>
      </c>
      <c r="E5" s="11">
        <f>100/Table16[[#This Row],[PB]]</f>
        <v>6.0827250608272498</v>
      </c>
      <c r="F5" s="12">
        <f>(Table16[[#This Row],[PB]]-$D$2)*Table16[[#This Row],[M/Sec]]</f>
        <v>6.5693430656934408</v>
      </c>
    </row>
    <row r="6" spans="1:6" x14ac:dyDescent="0.3">
      <c r="A6" s="27">
        <v>9</v>
      </c>
      <c r="B6" s="27" t="s">
        <v>5</v>
      </c>
      <c r="C6" s="28" t="s">
        <v>144</v>
      </c>
      <c r="D6" s="27">
        <v>16.91</v>
      </c>
      <c r="E6" s="11">
        <f>100/Table16[[#This Row],[PB]]</f>
        <v>5.9136605558840918</v>
      </c>
      <c r="F6" s="12">
        <f>(Table16[[#This Row],[PB]]-$D$2)*Table16[[#This Row],[M/Sec]]</f>
        <v>9.1661738616203472</v>
      </c>
    </row>
    <row r="7" spans="1:6" x14ac:dyDescent="0.3">
      <c r="A7" s="27">
        <v>9</v>
      </c>
      <c r="B7" s="27" t="s">
        <v>4</v>
      </c>
      <c r="C7" s="28" t="s">
        <v>34</v>
      </c>
      <c r="D7" s="27">
        <v>17.09</v>
      </c>
      <c r="E7" s="11">
        <f>100/Table16[[#This Row],[PB]]</f>
        <v>5.8513750731421883</v>
      </c>
      <c r="F7" s="12">
        <f>(Table16[[#This Row],[PB]]-$D$2)*Table16[[#This Row],[M/Sec]]</f>
        <v>10.122878876535989</v>
      </c>
    </row>
    <row r="8" spans="1:6" x14ac:dyDescent="0.3">
      <c r="A8" s="27">
        <v>9</v>
      </c>
      <c r="B8" s="27" t="s">
        <v>5</v>
      </c>
      <c r="C8" s="28" t="s">
        <v>145</v>
      </c>
      <c r="D8" s="27">
        <v>17.190000000000001</v>
      </c>
      <c r="E8" s="11">
        <f>100/Table16[[#This Row],[PB]]</f>
        <v>5.817335660267597</v>
      </c>
      <c r="F8" s="12">
        <f>(Table16[[#This Row],[PB]]-$D$2)*Table16[[#This Row],[M/Sec]]</f>
        <v>10.645724258289713</v>
      </c>
    </row>
    <row r="9" spans="1:6" x14ac:dyDescent="0.3">
      <c r="A9" s="27">
        <v>9</v>
      </c>
      <c r="B9" s="27" t="s">
        <v>5</v>
      </c>
      <c r="C9" s="28" t="s">
        <v>146</v>
      </c>
      <c r="D9" s="27">
        <v>17.22</v>
      </c>
      <c r="E9" s="13">
        <f>100/Table16[[#This Row],[PB]]</f>
        <v>5.8072009291521489</v>
      </c>
      <c r="F9" s="14">
        <f>(Table16[[#This Row],[PB]]-$D$2)*Table16[[#This Row],[M/Sec]]</f>
        <v>10.801393728222994</v>
      </c>
    </row>
    <row r="10" spans="1:6" x14ac:dyDescent="0.3">
      <c r="A10" s="27">
        <v>9</v>
      </c>
      <c r="B10" s="27" t="s">
        <v>4</v>
      </c>
      <c r="C10" s="28" t="s">
        <v>35</v>
      </c>
      <c r="D10" s="27">
        <v>17.25</v>
      </c>
      <c r="E10" s="11">
        <f>100/Table16[[#This Row],[PB]]</f>
        <v>5.7971014492753623</v>
      </c>
      <c r="F10" s="12">
        <f>(Table16[[#This Row],[PB]]-$D$2)*Table16[[#This Row],[M/Sec]]</f>
        <v>10.956521739130437</v>
      </c>
    </row>
    <row r="11" spans="1:6" x14ac:dyDescent="0.3">
      <c r="A11" s="27">
        <v>9</v>
      </c>
      <c r="B11" s="27" t="s">
        <v>4</v>
      </c>
      <c r="C11" s="28" t="s">
        <v>36</v>
      </c>
      <c r="D11" s="27">
        <v>17.41</v>
      </c>
      <c r="E11" s="11">
        <f>100/Table16[[#This Row],[PB]]</f>
        <v>5.7438253877082133</v>
      </c>
      <c r="F11" s="12">
        <f>(Table16[[#This Row],[PB]]-$D$2)*Table16[[#This Row],[M/Sec]]</f>
        <v>11.774842044801842</v>
      </c>
    </row>
    <row r="12" spans="1:6" x14ac:dyDescent="0.3">
      <c r="A12" s="27">
        <v>9</v>
      </c>
      <c r="B12" s="27" t="s">
        <v>5</v>
      </c>
      <c r="C12" s="28" t="s">
        <v>147</v>
      </c>
      <c r="D12" s="27">
        <v>17.59</v>
      </c>
      <c r="E12" s="11">
        <f>100/Table16[[#This Row],[PB]]</f>
        <v>5.6850483229107445</v>
      </c>
      <c r="F12" s="12">
        <f>(Table16[[#This Row],[PB]]-$D$2)*Table16[[#This Row],[M/Sec]]</f>
        <v>12.677657760090963</v>
      </c>
    </row>
    <row r="13" spans="1:6" x14ac:dyDescent="0.3">
      <c r="A13" s="27">
        <v>9</v>
      </c>
      <c r="B13" s="27" t="s">
        <v>5</v>
      </c>
      <c r="C13" s="28" t="s">
        <v>148</v>
      </c>
      <c r="D13" s="27">
        <v>17.68</v>
      </c>
      <c r="E13" s="11">
        <f>100/Table16[[#This Row],[PB]]</f>
        <v>5.6561085972850682</v>
      </c>
      <c r="F13" s="12">
        <f>(Table16[[#This Row],[PB]]-$D$2)*Table16[[#This Row],[M/Sec]]</f>
        <v>13.122171945701361</v>
      </c>
    </row>
    <row r="14" spans="1:6" x14ac:dyDescent="0.3">
      <c r="A14" s="27">
        <v>9</v>
      </c>
      <c r="B14" s="27" t="s">
        <v>5</v>
      </c>
      <c r="C14" s="28" t="s">
        <v>149</v>
      </c>
      <c r="D14" s="27">
        <v>17.75</v>
      </c>
      <c r="E14" s="11">
        <f>100/Table16[[#This Row],[PB]]</f>
        <v>5.6338028169014081</v>
      </c>
      <c r="F14" s="12">
        <f>(Table16[[#This Row],[PB]]-$D$2)*Table16[[#This Row],[M/Sec]]</f>
        <v>13.464788732394368</v>
      </c>
    </row>
    <row r="15" spans="1:6" x14ac:dyDescent="0.3">
      <c r="A15" s="27">
        <v>9</v>
      </c>
      <c r="B15" s="27" t="s">
        <v>4</v>
      </c>
      <c r="C15" s="28" t="s">
        <v>37</v>
      </c>
      <c r="D15" s="27">
        <v>17.93</v>
      </c>
      <c r="E15" s="11">
        <f>100/Table16[[#This Row],[PB]]</f>
        <v>5.5772448410485218</v>
      </c>
      <c r="F15" s="12">
        <f>(Table16[[#This Row],[PB]]-$D$2)*Table16[[#This Row],[M/Sec]]</f>
        <v>14.333519241494702</v>
      </c>
    </row>
    <row r="16" spans="1:6" x14ac:dyDescent="0.3">
      <c r="A16" s="27">
        <v>9</v>
      </c>
      <c r="B16" s="27" t="s">
        <v>5</v>
      </c>
      <c r="C16" s="28" t="s">
        <v>150</v>
      </c>
      <c r="D16" s="27">
        <v>18.149999999999999</v>
      </c>
      <c r="E16" s="11">
        <f>100/Table16[[#This Row],[PB]]</f>
        <v>5.5096418732782375</v>
      </c>
      <c r="F16" s="12">
        <f>(Table16[[#This Row],[PB]]-$D$2)*Table16[[#This Row],[M/Sec]]</f>
        <v>15.371900826446279</v>
      </c>
    </row>
    <row r="17" spans="1:6" x14ac:dyDescent="0.3">
      <c r="A17" s="27">
        <v>9</v>
      </c>
      <c r="B17" s="27" t="s">
        <v>4</v>
      </c>
      <c r="C17" s="28" t="s">
        <v>38</v>
      </c>
      <c r="D17" s="27">
        <v>18.22</v>
      </c>
      <c r="E17" s="11">
        <f>100/Table16[[#This Row],[PB]]</f>
        <v>5.4884742041712409</v>
      </c>
      <c r="F17" s="12">
        <f>(Table16[[#This Row],[PB]]-$D$2)*Table16[[#This Row],[M/Sec]]</f>
        <v>15.697036223929747</v>
      </c>
    </row>
    <row r="18" spans="1:6" x14ac:dyDescent="0.3">
      <c r="A18" s="27">
        <v>9</v>
      </c>
      <c r="B18" s="27" t="s">
        <v>5</v>
      </c>
      <c r="C18" s="28" t="s">
        <v>151</v>
      </c>
      <c r="D18" s="27">
        <v>18.32</v>
      </c>
      <c r="E18" s="11">
        <f>100/Table16[[#This Row],[PB]]</f>
        <v>5.4585152838427948</v>
      </c>
      <c r="F18" s="12">
        <f>(Table16[[#This Row],[PB]]-$D$2)*Table16[[#This Row],[M/Sec]]</f>
        <v>16.157205240174676</v>
      </c>
    </row>
    <row r="19" spans="1:6" x14ac:dyDescent="0.3">
      <c r="A19" s="27">
        <v>9</v>
      </c>
      <c r="B19" s="27" t="s">
        <v>4</v>
      </c>
      <c r="C19" s="28" t="s">
        <v>39</v>
      </c>
      <c r="D19" s="27">
        <v>18.52</v>
      </c>
      <c r="E19" s="11">
        <f>100/Table16[[#This Row],[PB]]</f>
        <v>5.3995680345572357</v>
      </c>
      <c r="F19" s="12">
        <f>(Table16[[#This Row],[PB]]-$D$2)*Table16[[#This Row],[M/Sec]]</f>
        <v>17.062634989200866</v>
      </c>
    </row>
    <row r="20" spans="1:6" x14ac:dyDescent="0.3">
      <c r="A20" s="27">
        <v>9</v>
      </c>
      <c r="B20" s="27" t="s">
        <v>4</v>
      </c>
      <c r="C20" s="28" t="s">
        <v>40</v>
      </c>
      <c r="D20" s="27">
        <v>18.66</v>
      </c>
      <c r="E20" s="11">
        <f>100/Table16[[#This Row],[PB]]</f>
        <v>5.359056806002144</v>
      </c>
      <c r="F20" s="12">
        <f>(Table16[[#This Row],[PB]]-$D$2)*Table16[[#This Row],[M/Sec]]</f>
        <v>17.684887459807079</v>
      </c>
    </row>
    <row r="21" spans="1:6" x14ac:dyDescent="0.3">
      <c r="A21" s="27">
        <v>9</v>
      </c>
      <c r="B21" s="27" t="s">
        <v>5</v>
      </c>
      <c r="C21" s="28" t="s">
        <v>152</v>
      </c>
      <c r="D21" s="27">
        <v>18.66</v>
      </c>
      <c r="E21" s="11">
        <f>100/Table16[[#This Row],[PB]]</f>
        <v>5.359056806002144</v>
      </c>
      <c r="F21" s="12">
        <f>(Table16[[#This Row],[PB]]-$D$2)*Table16[[#This Row],[M/Sec]]</f>
        <v>17.684887459807079</v>
      </c>
    </row>
    <row r="22" spans="1:6" x14ac:dyDescent="0.3">
      <c r="A22" s="27">
        <v>9</v>
      </c>
      <c r="B22" s="27" t="s">
        <v>5</v>
      </c>
      <c r="C22" s="28" t="s">
        <v>153</v>
      </c>
      <c r="D22" s="27">
        <v>18.98</v>
      </c>
      <c r="E22" s="11">
        <f>100/Table16[[#This Row],[PB]]</f>
        <v>5.2687038988408847</v>
      </c>
      <c r="F22" s="12">
        <f>(Table16[[#This Row],[PB]]-$D$2)*Table16[[#This Row],[M/Sec]]</f>
        <v>19.072708113804008</v>
      </c>
    </row>
    <row r="23" spans="1:6" x14ac:dyDescent="0.3">
      <c r="A23" s="27">
        <v>9</v>
      </c>
      <c r="B23" s="27" t="s">
        <v>5</v>
      </c>
      <c r="C23" s="28" t="s">
        <v>154</v>
      </c>
      <c r="D23" s="27">
        <v>19.02</v>
      </c>
      <c r="E23" s="11">
        <f>100/Table16[[#This Row],[PB]]</f>
        <v>5.2576235541535228</v>
      </c>
      <c r="F23" s="12">
        <f>(Table16[[#This Row],[PB]]-$D$2)*Table16[[#This Row],[M/Sec]]</f>
        <v>19.242902208201894</v>
      </c>
    </row>
    <row r="24" spans="1:6" x14ac:dyDescent="0.3">
      <c r="A24" s="27">
        <v>9</v>
      </c>
      <c r="B24" s="27" t="s">
        <v>5</v>
      </c>
      <c r="C24" s="28" t="s">
        <v>155</v>
      </c>
      <c r="D24" s="27">
        <v>19.03</v>
      </c>
      <c r="E24" s="11">
        <f>100/Table16[[#This Row],[PB]]</f>
        <v>5.2548607461902259</v>
      </c>
      <c r="F24" s="12">
        <f>(Table16[[#This Row],[PB]]-$D$2)*Table16[[#This Row],[M/Sec]]</f>
        <v>19.285338938518137</v>
      </c>
    </row>
    <row r="25" spans="1:6" x14ac:dyDescent="0.3">
      <c r="A25" s="27">
        <v>9</v>
      </c>
      <c r="B25" s="27" t="s">
        <v>5</v>
      </c>
      <c r="C25" s="28" t="s">
        <v>156</v>
      </c>
      <c r="D25" s="27">
        <v>19.13</v>
      </c>
      <c r="E25" s="11">
        <f>100/Table16[[#This Row],[PB]]</f>
        <v>5.2273915316257193</v>
      </c>
      <c r="F25" s="12">
        <f>(Table16[[#This Row],[PB]]-$D$2)*Table16[[#This Row],[M/Sec]]</f>
        <v>19.707266074228961</v>
      </c>
    </row>
    <row r="26" spans="1:6" x14ac:dyDescent="0.3">
      <c r="A26" s="12">
        <v>9</v>
      </c>
      <c r="B26" s="12" t="s">
        <v>4</v>
      </c>
      <c r="C26" s="30" t="s">
        <v>41</v>
      </c>
      <c r="D26" s="11">
        <v>19.16</v>
      </c>
      <c r="E26" s="11">
        <f>100/Table16[[#This Row],[PB]]</f>
        <v>5.2192066805845512</v>
      </c>
      <c r="F26" s="12">
        <f>(Table16[[#This Row],[PB]]-$D$2)*Table16[[#This Row],[M/Sec]]</f>
        <v>19.832985386221299</v>
      </c>
    </row>
    <row r="27" spans="1:6" x14ac:dyDescent="0.3">
      <c r="A27" s="12">
        <v>9</v>
      </c>
      <c r="B27" s="12" t="s">
        <v>5</v>
      </c>
      <c r="C27" s="30" t="s">
        <v>157</v>
      </c>
      <c r="D27" s="11">
        <v>19.28</v>
      </c>
      <c r="E27" s="11">
        <f>100/Table16[[#This Row],[PB]]</f>
        <v>5.1867219917012441</v>
      </c>
      <c r="F27" s="12">
        <f>(Table16[[#This Row],[PB]]-$D$2)*Table16[[#This Row],[M/Sec]]</f>
        <v>20.331950207468886</v>
      </c>
    </row>
    <row r="28" spans="1:6" x14ac:dyDescent="0.3">
      <c r="A28" s="12">
        <v>9</v>
      </c>
      <c r="B28" s="12" t="s">
        <v>5</v>
      </c>
      <c r="C28" s="30" t="s">
        <v>158</v>
      </c>
      <c r="D28" s="11">
        <v>20.22</v>
      </c>
      <c r="E28" s="11">
        <f>100/Table16[[#This Row],[PB]]</f>
        <v>4.9455984174085064</v>
      </c>
      <c r="F28" s="12">
        <f>(Table16[[#This Row],[PB]]-$D$2)*Table16[[#This Row],[M/Sec]]</f>
        <v>24.035608308605337</v>
      </c>
    </row>
    <row r="29" spans="1:6" x14ac:dyDescent="0.3">
      <c r="A29" s="12">
        <v>9</v>
      </c>
      <c r="B29" s="12" t="s">
        <v>5</v>
      </c>
      <c r="C29" s="30" t="s">
        <v>159</v>
      </c>
      <c r="D29" s="11">
        <v>20.239999999999998</v>
      </c>
      <c r="E29" s="11">
        <f>100/Table16[[#This Row],[PB]]</f>
        <v>4.9407114624505937</v>
      </c>
      <c r="F29" s="12">
        <f>(Table16[[#This Row],[PB]]-$D$2)*Table16[[#This Row],[M/Sec]]</f>
        <v>24.110671936758891</v>
      </c>
    </row>
    <row r="30" spans="1:6" x14ac:dyDescent="0.3">
      <c r="A30" s="12">
        <v>9</v>
      </c>
      <c r="B30" s="12" t="s">
        <v>4</v>
      </c>
      <c r="C30" s="30" t="s">
        <v>42</v>
      </c>
      <c r="D30" s="11">
        <v>22.01</v>
      </c>
      <c r="E30" s="11">
        <f>100/Table16[[#This Row],[PB]]</f>
        <v>4.5433893684688771</v>
      </c>
      <c r="F30" s="12">
        <f>(Table16[[#This Row],[PB]]-$D$2)*Table16[[#This Row],[M/Sec]]</f>
        <v>30.213539300318043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G272"/>
  <sheetViews>
    <sheetView workbookViewId="0">
      <selection activeCell="D1" sqref="D1:D1048576"/>
    </sheetView>
  </sheetViews>
  <sheetFormatPr defaultColWidth="10.42578125" defaultRowHeight="18.75" x14ac:dyDescent="0.3"/>
  <cols>
    <col min="1" max="1" width="10.28515625" style="2" bestFit="1" customWidth="1"/>
    <col min="2" max="2" width="14.28515625" style="2" bestFit="1" customWidth="1"/>
    <col min="3" max="3" width="35.5703125" style="1" bestFit="1" customWidth="1"/>
    <col min="4" max="4" width="7.7109375" style="29" bestFit="1" customWidth="1"/>
    <col min="5" max="5" width="13.28515625" style="2" bestFit="1" customWidth="1"/>
    <col min="6" max="6" width="16.28515625" style="2" bestFit="1" customWidth="1"/>
    <col min="8" max="16384" width="10.42578125" style="1"/>
  </cols>
  <sheetData>
    <row r="1" spans="1:7" x14ac:dyDescent="0.3">
      <c r="A1" s="2" t="s">
        <v>0</v>
      </c>
      <c r="B1" s="2" t="s">
        <v>1</v>
      </c>
      <c r="C1" s="1" t="s">
        <v>3</v>
      </c>
      <c r="D1" s="2" t="s">
        <v>2</v>
      </c>
      <c r="E1" s="3" t="s">
        <v>6</v>
      </c>
      <c r="F1" s="3" t="s">
        <v>7</v>
      </c>
      <c r="G1" s="1"/>
    </row>
    <row r="2" spans="1:7" x14ac:dyDescent="0.3">
      <c r="A2" s="27">
        <v>8</v>
      </c>
      <c r="B2" s="27" t="s">
        <v>4</v>
      </c>
      <c r="C2" s="28" t="s">
        <v>16</v>
      </c>
      <c r="D2" s="27">
        <v>15.91</v>
      </c>
      <c r="E2" s="24">
        <f>100/Table15[[#This Row],[PB]]</f>
        <v>6.2853551225644244</v>
      </c>
      <c r="F2" s="25">
        <f>(Table15[[#This Row],[PB]]-$D$2)*Table15[[#This Row],[M/Sec]]</f>
        <v>0</v>
      </c>
      <c r="G2" s="1"/>
    </row>
    <row r="3" spans="1:7" x14ac:dyDescent="0.3">
      <c r="A3" s="27">
        <v>8</v>
      </c>
      <c r="B3" s="27" t="s">
        <v>4</v>
      </c>
      <c r="C3" s="28" t="s">
        <v>17</v>
      </c>
      <c r="D3" s="27">
        <v>16.95</v>
      </c>
      <c r="E3" s="24">
        <f>100/Table15[[#This Row],[PB]]</f>
        <v>5.8997050147492631</v>
      </c>
      <c r="F3" s="25">
        <f>(Table15[[#This Row],[PB]]-$D$2)*Table15[[#This Row],[M/Sec]]</f>
        <v>6.135693215339229</v>
      </c>
      <c r="G3" s="1"/>
    </row>
    <row r="4" spans="1:7" x14ac:dyDescent="0.3">
      <c r="A4" s="27">
        <v>8</v>
      </c>
      <c r="B4" s="27" t="s">
        <v>5</v>
      </c>
      <c r="C4" s="28" t="s">
        <v>129</v>
      </c>
      <c r="D4" s="27">
        <v>16.97</v>
      </c>
      <c r="E4" s="24">
        <f>100/Table15[[#This Row],[PB]]</f>
        <v>5.8927519151443732</v>
      </c>
      <c r="F4" s="25">
        <f>(Table15[[#This Row],[PB]]-$D$2)*Table15[[#This Row],[M/Sec]]</f>
        <v>6.246317030053028</v>
      </c>
      <c r="G4" s="1"/>
    </row>
    <row r="5" spans="1:7" x14ac:dyDescent="0.3">
      <c r="A5" s="27">
        <v>8</v>
      </c>
      <c r="B5" s="27" t="s">
        <v>4</v>
      </c>
      <c r="C5" s="28" t="s">
        <v>18</v>
      </c>
      <c r="D5" s="27">
        <v>17.29</v>
      </c>
      <c r="E5" s="24">
        <f>100/Table15[[#This Row],[PB]]</f>
        <v>5.78368999421631</v>
      </c>
      <c r="F5" s="25">
        <f>(Table15[[#This Row],[PB]]-$D$2)*Table15[[#This Row],[M/Sec]]</f>
        <v>7.9814921920185018</v>
      </c>
      <c r="G5" s="1"/>
    </row>
    <row r="6" spans="1:7" x14ac:dyDescent="0.3">
      <c r="A6" s="27">
        <v>8</v>
      </c>
      <c r="B6" s="27" t="s">
        <v>5</v>
      </c>
      <c r="C6" s="28" t="s">
        <v>130</v>
      </c>
      <c r="D6" s="27">
        <v>17.89</v>
      </c>
      <c r="E6" s="24">
        <f>100/Table15[[#This Row],[PB]]</f>
        <v>5.589714924538848</v>
      </c>
      <c r="F6" s="25">
        <f>(Table15[[#This Row],[PB]]-$D$2)*Table15[[#This Row],[M/Sec]]</f>
        <v>11.067635550586921</v>
      </c>
      <c r="G6" s="1"/>
    </row>
    <row r="7" spans="1:7" x14ac:dyDescent="0.3">
      <c r="A7" s="27">
        <v>8</v>
      </c>
      <c r="B7" s="27" t="s">
        <v>4</v>
      </c>
      <c r="C7" s="28" t="s">
        <v>19</v>
      </c>
      <c r="D7" s="27">
        <v>18.03</v>
      </c>
      <c r="E7" s="24">
        <f>100/Table15[[#This Row],[PB]]</f>
        <v>5.5463117027176922</v>
      </c>
      <c r="F7" s="25">
        <f>(Table15[[#This Row],[PB]]-$D$2)*Table15[[#This Row],[M/Sec]]</f>
        <v>11.758180809761512</v>
      </c>
      <c r="G7" s="1"/>
    </row>
    <row r="8" spans="1:7" x14ac:dyDescent="0.3">
      <c r="A8" s="27">
        <v>8</v>
      </c>
      <c r="B8" s="27" t="s">
        <v>4</v>
      </c>
      <c r="C8" s="28" t="s">
        <v>20</v>
      </c>
      <c r="D8" s="27">
        <v>18.52</v>
      </c>
      <c r="E8" s="24">
        <f>100/Table15[[#This Row],[PB]]</f>
        <v>5.3995680345572357</v>
      </c>
      <c r="F8" s="25">
        <f>(Table15[[#This Row],[PB]]-$D$2)*Table15[[#This Row],[M/Sec]]</f>
        <v>14.092872570194382</v>
      </c>
      <c r="G8" s="1"/>
    </row>
    <row r="9" spans="1:7" x14ac:dyDescent="0.3">
      <c r="A9" s="27">
        <v>8</v>
      </c>
      <c r="B9" s="27" t="s">
        <v>5</v>
      </c>
      <c r="C9" s="28" t="s">
        <v>131</v>
      </c>
      <c r="D9" s="27">
        <v>18.57</v>
      </c>
      <c r="E9" s="24">
        <f>100/Table15[[#This Row],[PB]]</f>
        <v>5.3850296176628971</v>
      </c>
      <c r="F9" s="25">
        <f>(Table15[[#This Row],[PB]]-$D$2)*Table15[[#This Row],[M/Sec]]</f>
        <v>14.324178782983306</v>
      </c>
      <c r="G9" s="1"/>
    </row>
    <row r="10" spans="1:7" x14ac:dyDescent="0.3">
      <c r="A10" s="27">
        <v>8</v>
      </c>
      <c r="B10" s="27" t="s">
        <v>4</v>
      </c>
      <c r="C10" s="28" t="s">
        <v>21</v>
      </c>
      <c r="D10" s="27">
        <v>18.59</v>
      </c>
      <c r="E10" s="24">
        <f>100/Table15[[#This Row],[PB]]</f>
        <v>5.3792361484669176</v>
      </c>
      <c r="F10" s="25">
        <f>(Table15[[#This Row],[PB]]-$D$2)*Table15[[#This Row],[M/Sec]]</f>
        <v>14.416352877891338</v>
      </c>
      <c r="G10" s="1"/>
    </row>
    <row r="11" spans="1:7" x14ac:dyDescent="0.3">
      <c r="A11" s="27">
        <v>8</v>
      </c>
      <c r="B11" s="27" t="s">
        <v>4</v>
      </c>
      <c r="C11" s="28" t="s">
        <v>22</v>
      </c>
      <c r="D11" s="27">
        <v>18.7</v>
      </c>
      <c r="E11" s="24">
        <f>100/Table15[[#This Row],[PB]]</f>
        <v>5.3475935828877006</v>
      </c>
      <c r="F11" s="25">
        <f>(Table15[[#This Row],[PB]]-$D$2)*Table15[[#This Row],[M/Sec]]</f>
        <v>14.919786096256679</v>
      </c>
      <c r="G11" s="1"/>
    </row>
    <row r="12" spans="1:7" x14ac:dyDescent="0.3">
      <c r="A12" s="27">
        <v>8</v>
      </c>
      <c r="B12" s="27" t="s">
        <v>4</v>
      </c>
      <c r="C12" s="28" t="s">
        <v>23</v>
      </c>
      <c r="D12" s="27">
        <v>18.88</v>
      </c>
      <c r="E12" s="24">
        <f>100/Table15[[#This Row],[PB]]</f>
        <v>5.296610169491526</v>
      </c>
      <c r="F12" s="25">
        <f>(Table15[[#This Row],[PB]]-$D$2)*Table15[[#This Row],[M/Sec]]</f>
        <v>15.730932203389827</v>
      </c>
      <c r="G12" s="1"/>
    </row>
    <row r="13" spans="1:7" x14ac:dyDescent="0.3">
      <c r="A13" s="27">
        <v>8</v>
      </c>
      <c r="B13" s="27" t="s">
        <v>5</v>
      </c>
      <c r="C13" s="28" t="s">
        <v>132</v>
      </c>
      <c r="D13" s="27">
        <v>18.88</v>
      </c>
      <c r="E13" s="24">
        <f>100/Table15[[#This Row],[PB]]</f>
        <v>5.296610169491526</v>
      </c>
      <c r="F13" s="25">
        <f>(Table15[[#This Row],[PB]]-$D$2)*Table15[[#This Row],[M/Sec]]</f>
        <v>15.730932203389827</v>
      </c>
      <c r="G13" s="1"/>
    </row>
    <row r="14" spans="1:7" x14ac:dyDescent="0.3">
      <c r="A14" s="27">
        <v>8</v>
      </c>
      <c r="B14" s="27" t="s">
        <v>5</v>
      </c>
      <c r="C14" s="28" t="s">
        <v>133</v>
      </c>
      <c r="D14" s="27">
        <v>19.14</v>
      </c>
      <c r="E14" s="24">
        <f>100/Table15[[#This Row],[PB]]</f>
        <v>5.2246603970741896</v>
      </c>
      <c r="F14" s="25">
        <f>(Table15[[#This Row],[PB]]-$D$2)*Table15[[#This Row],[M/Sec]]</f>
        <v>16.875653082549636</v>
      </c>
      <c r="G14" s="1"/>
    </row>
    <row r="15" spans="1:7" x14ac:dyDescent="0.3">
      <c r="A15" s="27">
        <v>8</v>
      </c>
      <c r="B15" s="27" t="s">
        <v>4</v>
      </c>
      <c r="C15" s="28" t="s">
        <v>24</v>
      </c>
      <c r="D15" s="27">
        <v>19.22</v>
      </c>
      <c r="E15" s="24">
        <f>100/Table15[[#This Row],[PB]]</f>
        <v>5.2029136316337148</v>
      </c>
      <c r="F15" s="25">
        <f>(Table15[[#This Row],[PB]]-$D$2)*Table15[[#This Row],[M/Sec]]</f>
        <v>17.221644120707591</v>
      </c>
      <c r="G15" s="1"/>
    </row>
    <row r="16" spans="1:7" x14ac:dyDescent="0.3">
      <c r="A16" s="27">
        <v>8</v>
      </c>
      <c r="B16" s="27" t="s">
        <v>4</v>
      </c>
      <c r="C16" s="28" t="s">
        <v>25</v>
      </c>
      <c r="D16" s="27">
        <v>19.28</v>
      </c>
      <c r="E16" s="24">
        <f>100/Table15[[#This Row],[PB]]</f>
        <v>5.1867219917012441</v>
      </c>
      <c r="F16" s="25">
        <f>(Table15[[#This Row],[PB]]-$D$2)*Table15[[#This Row],[M/Sec]]</f>
        <v>17.479253112033199</v>
      </c>
      <c r="G16" s="1"/>
    </row>
    <row r="17" spans="1:7" x14ac:dyDescent="0.3">
      <c r="A17" s="27">
        <v>8</v>
      </c>
      <c r="B17" s="27" t="s">
        <v>4</v>
      </c>
      <c r="C17" s="28" t="s">
        <v>26</v>
      </c>
      <c r="D17" s="27">
        <v>19.55</v>
      </c>
      <c r="E17" s="24">
        <f>100/Table15[[#This Row],[PB]]</f>
        <v>5.1150895140664963</v>
      </c>
      <c r="F17" s="25">
        <f>(Table15[[#This Row],[PB]]-$D$2)*Table15[[#This Row],[M/Sec]]</f>
        <v>18.618925831202048</v>
      </c>
      <c r="G17" s="1"/>
    </row>
    <row r="18" spans="1:7" x14ac:dyDescent="0.3">
      <c r="A18" s="27">
        <v>8</v>
      </c>
      <c r="B18" s="27" t="s">
        <v>4</v>
      </c>
      <c r="C18" s="28" t="s">
        <v>27</v>
      </c>
      <c r="D18" s="27">
        <v>19.78</v>
      </c>
      <c r="E18" s="24">
        <f>100/Table15[[#This Row],[PB]]</f>
        <v>5.0556117290192111</v>
      </c>
      <c r="F18" s="25">
        <f>(Table15[[#This Row],[PB]]-$D$2)*Table15[[#This Row],[M/Sec]]</f>
        <v>19.565217391304351</v>
      </c>
      <c r="G18" s="1"/>
    </row>
    <row r="19" spans="1:7" x14ac:dyDescent="0.3">
      <c r="A19" s="27">
        <v>8</v>
      </c>
      <c r="B19" s="27" t="s">
        <v>5</v>
      </c>
      <c r="C19" s="28" t="s">
        <v>134</v>
      </c>
      <c r="D19" s="27">
        <v>19.8</v>
      </c>
      <c r="E19" s="24">
        <f>100/Table15[[#This Row],[PB]]</f>
        <v>5.0505050505050502</v>
      </c>
      <c r="F19" s="25">
        <f>(Table15[[#This Row],[PB]]-$D$2)*Table15[[#This Row],[M/Sec]]</f>
        <v>19.646464646464647</v>
      </c>
      <c r="G19" s="1"/>
    </row>
    <row r="20" spans="1:7" x14ac:dyDescent="0.3">
      <c r="A20" s="27">
        <v>8</v>
      </c>
      <c r="B20" s="27" t="s">
        <v>5</v>
      </c>
      <c r="C20" s="28" t="s">
        <v>135</v>
      </c>
      <c r="D20" s="27">
        <v>20.149999999999999</v>
      </c>
      <c r="E20" s="24">
        <f>100/Table15[[#This Row],[PB]]</f>
        <v>4.9627791563275441</v>
      </c>
      <c r="F20" s="25">
        <f>(Table15[[#This Row],[PB]]-$D$2)*Table15[[#This Row],[M/Sec]]</f>
        <v>21.04218362282878</v>
      </c>
      <c r="G20" s="1"/>
    </row>
    <row r="21" spans="1:7" x14ac:dyDescent="0.3">
      <c r="A21" s="27">
        <v>8</v>
      </c>
      <c r="B21" s="27" t="s">
        <v>4</v>
      </c>
      <c r="C21" s="28" t="s">
        <v>28</v>
      </c>
      <c r="D21" s="27">
        <v>20.72</v>
      </c>
      <c r="E21" s="24">
        <f>100/Table15[[#This Row],[PB]]</f>
        <v>4.8262548262548268</v>
      </c>
      <c r="F21" s="25">
        <f>(Table15[[#This Row],[PB]]-$D$2)*Table15[[#This Row],[M/Sec]]</f>
        <v>23.214285714285712</v>
      </c>
      <c r="G21" s="1"/>
    </row>
    <row r="22" spans="1:7" x14ac:dyDescent="0.3">
      <c r="A22" s="27">
        <v>8</v>
      </c>
      <c r="B22" s="27" t="s">
        <v>4</v>
      </c>
      <c r="C22" s="28" t="s">
        <v>29</v>
      </c>
      <c r="D22" s="27">
        <v>21.16</v>
      </c>
      <c r="E22" s="24">
        <f>100/Table15[[#This Row],[PB]]</f>
        <v>4.7258979206049148</v>
      </c>
      <c r="F22" s="25">
        <f>(Table15[[#This Row],[PB]]-$D$2)*Table15[[#This Row],[M/Sec]]</f>
        <v>24.810964083175804</v>
      </c>
      <c r="G22" s="1"/>
    </row>
    <row r="23" spans="1:7" x14ac:dyDescent="0.3">
      <c r="A23" s="27">
        <v>8</v>
      </c>
      <c r="B23" s="27" t="s">
        <v>5</v>
      </c>
      <c r="C23" s="28" t="s">
        <v>136</v>
      </c>
      <c r="D23" s="27">
        <v>21.2</v>
      </c>
      <c r="E23" s="6">
        <f>100/Table15[[#This Row],[PB]]</f>
        <v>4.716981132075472</v>
      </c>
      <c r="F23" s="26">
        <f>(Table15[[#This Row],[PB]]-$D$2)*Table15[[#This Row],[M/Sec]]</f>
        <v>24.952830188679243</v>
      </c>
      <c r="G23" s="1"/>
    </row>
    <row r="24" spans="1:7" x14ac:dyDescent="0.3">
      <c r="A24" s="27">
        <v>8</v>
      </c>
      <c r="B24" s="27" t="s">
        <v>5</v>
      </c>
      <c r="C24" s="28" t="s">
        <v>137</v>
      </c>
      <c r="D24" s="27">
        <v>21.28</v>
      </c>
      <c r="E24" s="6">
        <f>100/Table15[[#This Row],[PB]]</f>
        <v>4.6992481203007515</v>
      </c>
      <c r="F24" s="26">
        <f>(Table15[[#This Row],[PB]]-$D$2)*Table15[[#This Row],[M/Sec]]</f>
        <v>25.23496240601504</v>
      </c>
      <c r="G24" s="1"/>
    </row>
    <row r="25" spans="1:7" x14ac:dyDescent="0.3">
      <c r="A25" s="27">
        <v>8</v>
      </c>
      <c r="B25" s="27" t="s">
        <v>5</v>
      </c>
      <c r="C25" s="28" t="s">
        <v>138</v>
      </c>
      <c r="D25" s="27">
        <v>21.29</v>
      </c>
      <c r="E25" s="6">
        <f>100/Table15[[#This Row],[PB]]</f>
        <v>4.697040864255519</v>
      </c>
      <c r="F25" s="26">
        <f>(Table15[[#This Row],[PB]]-$D$2)*Table15[[#This Row],[M/Sec]]</f>
        <v>25.270079849694689</v>
      </c>
      <c r="G25" s="1"/>
    </row>
    <row r="26" spans="1:7" x14ac:dyDescent="0.3">
      <c r="A26" s="27">
        <v>8</v>
      </c>
      <c r="B26" s="27" t="s">
        <v>5</v>
      </c>
      <c r="C26" s="28" t="s">
        <v>139</v>
      </c>
      <c r="D26" s="27">
        <v>21.7</v>
      </c>
      <c r="E26" s="6">
        <f>100/Table15[[#This Row],[PB]]</f>
        <v>4.6082949308755765</v>
      </c>
      <c r="F26" s="26">
        <f>(Table15[[#This Row],[PB]]-$D$2)*Table15[[#This Row],[M/Sec]]</f>
        <v>26.682027649769584</v>
      </c>
      <c r="G26" s="1"/>
    </row>
    <row r="27" spans="1:7" x14ac:dyDescent="0.3">
      <c r="A27" s="27">
        <v>8</v>
      </c>
      <c r="B27" s="27" t="s">
        <v>5</v>
      </c>
      <c r="C27" s="28" t="s">
        <v>140</v>
      </c>
      <c r="D27" s="27">
        <v>21.88</v>
      </c>
      <c r="E27" s="6">
        <f>100/Table15[[#This Row],[PB]]</f>
        <v>4.5703839122486292</v>
      </c>
      <c r="F27" s="26">
        <f>(Table15[[#This Row],[PB]]-$D$2)*Table15[[#This Row],[M/Sec]]</f>
        <v>27.285191956124311</v>
      </c>
      <c r="G27" s="1"/>
    </row>
    <row r="28" spans="1:7" x14ac:dyDescent="0.3">
      <c r="A28" s="27">
        <v>8</v>
      </c>
      <c r="B28" s="27" t="s">
        <v>5</v>
      </c>
      <c r="C28" s="28" t="s">
        <v>141</v>
      </c>
      <c r="D28" s="27">
        <v>23.43</v>
      </c>
      <c r="E28" s="6">
        <f>100/Table15[[#This Row],[PB]]</f>
        <v>4.2680324370465215</v>
      </c>
      <c r="F28" s="26">
        <f>(Table15[[#This Row],[PB]]-$D$2)*Table15[[#This Row],[M/Sec]]</f>
        <v>32.095603926589838</v>
      </c>
      <c r="G28" s="1"/>
    </row>
    <row r="29" spans="1:7" x14ac:dyDescent="0.3">
      <c r="A29" s="27">
        <v>8</v>
      </c>
      <c r="B29" s="27" t="s">
        <v>4</v>
      </c>
      <c r="C29" s="28" t="s">
        <v>30</v>
      </c>
      <c r="D29" s="27">
        <v>23.77</v>
      </c>
      <c r="E29" s="6">
        <f>100/Table15[[#This Row],[PB]]</f>
        <v>4.2069835927639883</v>
      </c>
      <c r="F29" s="26">
        <f>(Table15[[#This Row],[PB]]-$D$2)*Table15[[#This Row],[M/Sec]]</f>
        <v>33.066891039124947</v>
      </c>
      <c r="G29" s="1"/>
    </row>
    <row r="30" spans="1:7" x14ac:dyDescent="0.3">
      <c r="A30" s="27">
        <v>8</v>
      </c>
      <c r="B30" s="27" t="s">
        <v>5</v>
      </c>
      <c r="C30" s="28" t="s">
        <v>142</v>
      </c>
      <c r="D30" s="27">
        <v>25.7</v>
      </c>
      <c r="E30" s="6">
        <f>100/Table15[[#This Row],[PB]]</f>
        <v>3.8910505836575875</v>
      </c>
      <c r="F30" s="26">
        <f>(Table15[[#This Row],[PB]]-$D$2)*Table15[[#This Row],[M/Sec]]</f>
        <v>38.093385214007782</v>
      </c>
      <c r="G30" s="1"/>
    </row>
    <row r="31" spans="1:7" x14ac:dyDescent="0.3">
      <c r="G31" s="1"/>
    </row>
    <row r="32" spans="1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40" spans="7:7" x14ac:dyDescent="0.3">
      <c r="G40" s="1"/>
    </row>
    <row r="41" spans="7:7" x14ac:dyDescent="0.3">
      <c r="G41" s="1"/>
    </row>
    <row r="42" spans="7:7" x14ac:dyDescent="0.3">
      <c r="G42" s="1"/>
    </row>
    <row r="43" spans="7:7" x14ac:dyDescent="0.3">
      <c r="G43" s="1"/>
    </row>
    <row r="44" spans="7:7" x14ac:dyDescent="0.3">
      <c r="G44" s="1"/>
    </row>
    <row r="45" spans="7:7" x14ac:dyDescent="0.3">
      <c r="G45" s="1"/>
    </row>
    <row r="46" spans="7:7" x14ac:dyDescent="0.3">
      <c r="G46" s="1"/>
    </row>
    <row r="47" spans="7:7" x14ac:dyDescent="0.3">
      <c r="G47" s="1"/>
    </row>
    <row r="48" spans="7:7" x14ac:dyDescent="0.3">
      <c r="G48" s="1"/>
    </row>
    <row r="49" spans="7:7" x14ac:dyDescent="0.3">
      <c r="G49" s="1"/>
    </row>
    <row r="50" spans="7:7" x14ac:dyDescent="0.3">
      <c r="G50" s="1"/>
    </row>
    <row r="51" spans="7:7" x14ac:dyDescent="0.3">
      <c r="G51" s="1"/>
    </row>
    <row r="52" spans="7:7" x14ac:dyDescent="0.3">
      <c r="G52" s="1"/>
    </row>
    <row r="53" spans="7:7" x14ac:dyDescent="0.3">
      <c r="G53" s="1"/>
    </row>
    <row r="54" spans="7:7" x14ac:dyDescent="0.3">
      <c r="G54" s="1"/>
    </row>
    <row r="55" spans="7:7" x14ac:dyDescent="0.3">
      <c r="G55" s="1"/>
    </row>
    <row r="56" spans="7:7" x14ac:dyDescent="0.3">
      <c r="G56" s="1"/>
    </row>
    <row r="57" spans="7:7" x14ac:dyDescent="0.3">
      <c r="G57" s="1"/>
    </row>
    <row r="58" spans="7:7" x14ac:dyDescent="0.3">
      <c r="G58" s="1"/>
    </row>
    <row r="59" spans="7:7" x14ac:dyDescent="0.3">
      <c r="G59" s="1"/>
    </row>
    <row r="60" spans="7:7" x14ac:dyDescent="0.3">
      <c r="G60" s="1"/>
    </row>
    <row r="61" spans="7:7" x14ac:dyDescent="0.3">
      <c r="G61" s="1"/>
    </row>
    <row r="62" spans="7:7" x14ac:dyDescent="0.3">
      <c r="G62" s="1"/>
    </row>
    <row r="63" spans="7:7" x14ac:dyDescent="0.3">
      <c r="G63" s="1"/>
    </row>
    <row r="64" spans="7:7" x14ac:dyDescent="0.3">
      <c r="G64" s="1"/>
    </row>
    <row r="65" spans="7:7" x14ac:dyDescent="0.3">
      <c r="G65" s="1"/>
    </row>
    <row r="66" spans="7:7" x14ac:dyDescent="0.3">
      <c r="G66" s="1"/>
    </row>
    <row r="67" spans="7:7" x14ac:dyDescent="0.3">
      <c r="G67" s="1"/>
    </row>
    <row r="68" spans="7:7" x14ac:dyDescent="0.3">
      <c r="G68" s="1"/>
    </row>
    <row r="69" spans="7:7" x14ac:dyDescent="0.3">
      <c r="G69" s="1"/>
    </row>
    <row r="70" spans="7:7" x14ac:dyDescent="0.3">
      <c r="G70" s="1"/>
    </row>
    <row r="71" spans="7:7" x14ac:dyDescent="0.3">
      <c r="G71" s="1"/>
    </row>
    <row r="72" spans="7:7" x14ac:dyDescent="0.3">
      <c r="G72" s="1"/>
    </row>
    <row r="73" spans="7:7" x14ac:dyDescent="0.3">
      <c r="G73" s="1"/>
    </row>
    <row r="74" spans="7:7" x14ac:dyDescent="0.3">
      <c r="G74" s="1"/>
    </row>
    <row r="75" spans="7:7" x14ac:dyDescent="0.3">
      <c r="G75" s="1"/>
    </row>
    <row r="76" spans="7:7" x14ac:dyDescent="0.3">
      <c r="G76" s="1"/>
    </row>
    <row r="77" spans="7:7" x14ac:dyDescent="0.3">
      <c r="G77" s="1"/>
    </row>
    <row r="78" spans="7:7" x14ac:dyDescent="0.3">
      <c r="G78" s="1"/>
    </row>
    <row r="79" spans="7:7" x14ac:dyDescent="0.3">
      <c r="G79" s="1"/>
    </row>
    <row r="80" spans="7:7" x14ac:dyDescent="0.3">
      <c r="G80" s="1"/>
    </row>
    <row r="81" spans="7:7" x14ac:dyDescent="0.3">
      <c r="G81" s="1"/>
    </row>
    <row r="82" spans="7:7" x14ac:dyDescent="0.3">
      <c r="G82" s="1"/>
    </row>
    <row r="83" spans="7:7" x14ac:dyDescent="0.3">
      <c r="G83" s="1"/>
    </row>
    <row r="84" spans="7:7" x14ac:dyDescent="0.3">
      <c r="G84" s="1"/>
    </row>
    <row r="85" spans="7:7" x14ac:dyDescent="0.3">
      <c r="G85" s="1"/>
    </row>
    <row r="86" spans="7:7" x14ac:dyDescent="0.3">
      <c r="G86" s="1"/>
    </row>
    <row r="87" spans="7:7" x14ac:dyDescent="0.3">
      <c r="G87" s="1"/>
    </row>
    <row r="88" spans="7:7" x14ac:dyDescent="0.3">
      <c r="G88" s="1"/>
    </row>
    <row r="89" spans="7:7" x14ac:dyDescent="0.3">
      <c r="G89" s="1"/>
    </row>
    <row r="90" spans="7:7" x14ac:dyDescent="0.3">
      <c r="G90" s="1"/>
    </row>
    <row r="91" spans="7:7" x14ac:dyDescent="0.3">
      <c r="G91" s="1"/>
    </row>
    <row r="92" spans="7:7" x14ac:dyDescent="0.3">
      <c r="G92" s="1"/>
    </row>
    <row r="93" spans="7:7" x14ac:dyDescent="0.3">
      <c r="G93" s="1"/>
    </row>
    <row r="94" spans="7:7" x14ac:dyDescent="0.3">
      <c r="G94" s="1"/>
    </row>
    <row r="95" spans="7:7" x14ac:dyDescent="0.3">
      <c r="G95" s="1"/>
    </row>
    <row r="96" spans="7:7" x14ac:dyDescent="0.3">
      <c r="G96" s="1"/>
    </row>
    <row r="97" spans="7:7" x14ac:dyDescent="0.3">
      <c r="G97" s="1"/>
    </row>
    <row r="98" spans="7:7" x14ac:dyDescent="0.3">
      <c r="G98" s="1"/>
    </row>
    <row r="99" spans="7:7" x14ac:dyDescent="0.3">
      <c r="G99" s="1"/>
    </row>
    <row r="100" spans="7:7" x14ac:dyDescent="0.3">
      <c r="G100" s="1"/>
    </row>
    <row r="101" spans="7:7" x14ac:dyDescent="0.3">
      <c r="G101" s="1"/>
    </row>
    <row r="102" spans="7:7" x14ac:dyDescent="0.3">
      <c r="G102" s="1"/>
    </row>
    <row r="103" spans="7:7" x14ac:dyDescent="0.3">
      <c r="G103" s="1"/>
    </row>
    <row r="104" spans="7:7" x14ac:dyDescent="0.3">
      <c r="G104" s="1"/>
    </row>
    <row r="105" spans="7:7" x14ac:dyDescent="0.3">
      <c r="G105" s="1"/>
    </row>
    <row r="106" spans="7:7" x14ac:dyDescent="0.3">
      <c r="G106" s="1"/>
    </row>
    <row r="107" spans="7:7" x14ac:dyDescent="0.3">
      <c r="G107" s="1"/>
    </row>
    <row r="108" spans="7:7" x14ac:dyDescent="0.3">
      <c r="G108" s="1"/>
    </row>
    <row r="109" spans="7:7" x14ac:dyDescent="0.3">
      <c r="G109" s="1"/>
    </row>
    <row r="110" spans="7:7" x14ac:dyDescent="0.3">
      <c r="G110" s="1"/>
    </row>
    <row r="111" spans="7:7" x14ac:dyDescent="0.3">
      <c r="G111" s="1"/>
    </row>
    <row r="112" spans="7:7" x14ac:dyDescent="0.3">
      <c r="G112" s="1"/>
    </row>
    <row r="113" spans="7:7" x14ac:dyDescent="0.3">
      <c r="G113" s="1"/>
    </row>
    <row r="114" spans="7:7" x14ac:dyDescent="0.3">
      <c r="G114" s="1"/>
    </row>
    <row r="115" spans="7:7" x14ac:dyDescent="0.3">
      <c r="G115" s="1"/>
    </row>
    <row r="116" spans="7:7" x14ac:dyDescent="0.3">
      <c r="G116" s="1"/>
    </row>
    <row r="117" spans="7:7" x14ac:dyDescent="0.3">
      <c r="G117" s="1"/>
    </row>
    <row r="118" spans="7:7" x14ac:dyDescent="0.3">
      <c r="G118" s="1"/>
    </row>
    <row r="119" spans="7:7" x14ac:dyDescent="0.3">
      <c r="G119" s="1"/>
    </row>
    <row r="120" spans="7:7" x14ac:dyDescent="0.3">
      <c r="G120" s="1"/>
    </row>
    <row r="121" spans="7:7" x14ac:dyDescent="0.3">
      <c r="G121" s="1"/>
    </row>
    <row r="122" spans="7:7" x14ac:dyDescent="0.3">
      <c r="G122" s="1"/>
    </row>
    <row r="123" spans="7:7" x14ac:dyDescent="0.3">
      <c r="G123" s="1"/>
    </row>
    <row r="124" spans="7:7" x14ac:dyDescent="0.3">
      <c r="G124" s="1"/>
    </row>
    <row r="125" spans="7:7" x14ac:dyDescent="0.3">
      <c r="G125" s="1"/>
    </row>
    <row r="126" spans="7:7" x14ac:dyDescent="0.3">
      <c r="G126" s="1"/>
    </row>
    <row r="127" spans="7:7" x14ac:dyDescent="0.3">
      <c r="G127" s="1"/>
    </row>
    <row r="128" spans="7:7" x14ac:dyDescent="0.3">
      <c r="G128" s="1"/>
    </row>
    <row r="129" spans="7:7" x14ac:dyDescent="0.3">
      <c r="G129" s="1"/>
    </row>
    <row r="130" spans="7:7" x14ac:dyDescent="0.3">
      <c r="G130" s="1"/>
    </row>
    <row r="131" spans="7:7" x14ac:dyDescent="0.3">
      <c r="G131" s="1"/>
    </row>
    <row r="132" spans="7:7" x14ac:dyDescent="0.3">
      <c r="G132" s="1"/>
    </row>
    <row r="133" spans="7:7" x14ac:dyDescent="0.3">
      <c r="G133" s="1"/>
    </row>
    <row r="134" spans="7:7" x14ac:dyDescent="0.3">
      <c r="G134" s="1"/>
    </row>
    <row r="135" spans="7:7" x14ac:dyDescent="0.3">
      <c r="G135" s="1"/>
    </row>
    <row r="136" spans="7:7" x14ac:dyDescent="0.3">
      <c r="G136" s="1"/>
    </row>
    <row r="137" spans="7:7" x14ac:dyDescent="0.3">
      <c r="G137" s="1"/>
    </row>
    <row r="138" spans="7:7" x14ac:dyDescent="0.3">
      <c r="G138" s="1"/>
    </row>
    <row r="139" spans="7:7" x14ac:dyDescent="0.3">
      <c r="G139" s="1"/>
    </row>
    <row r="140" spans="7:7" x14ac:dyDescent="0.3">
      <c r="G140" s="1"/>
    </row>
    <row r="141" spans="7:7" x14ac:dyDescent="0.3">
      <c r="G141" s="1"/>
    </row>
    <row r="142" spans="7:7" x14ac:dyDescent="0.3">
      <c r="G142" s="1"/>
    </row>
    <row r="143" spans="7:7" x14ac:dyDescent="0.3">
      <c r="G143" s="1"/>
    </row>
    <row r="144" spans="7:7" x14ac:dyDescent="0.3">
      <c r="G144" s="1"/>
    </row>
    <row r="145" spans="7:7" x14ac:dyDescent="0.3">
      <c r="G145" s="1"/>
    </row>
    <row r="146" spans="7:7" x14ac:dyDescent="0.3">
      <c r="G146" s="1"/>
    </row>
    <row r="147" spans="7:7" x14ac:dyDescent="0.3">
      <c r="G147" s="1"/>
    </row>
    <row r="148" spans="7:7" x14ac:dyDescent="0.3">
      <c r="G148" s="1"/>
    </row>
    <row r="149" spans="7:7" x14ac:dyDescent="0.3">
      <c r="G149" s="1"/>
    </row>
    <row r="150" spans="7:7" x14ac:dyDescent="0.3">
      <c r="G150" s="1"/>
    </row>
    <row r="151" spans="7:7" x14ac:dyDescent="0.3">
      <c r="G151" s="1"/>
    </row>
    <row r="152" spans="7:7" x14ac:dyDescent="0.3">
      <c r="G152" s="1"/>
    </row>
    <row r="153" spans="7:7" x14ac:dyDescent="0.3">
      <c r="G153" s="1"/>
    </row>
    <row r="154" spans="7:7" x14ac:dyDescent="0.3">
      <c r="G154" s="1"/>
    </row>
    <row r="155" spans="7:7" x14ac:dyDescent="0.3">
      <c r="G155" s="1"/>
    </row>
    <row r="156" spans="7:7" x14ac:dyDescent="0.3">
      <c r="G156" s="1"/>
    </row>
    <row r="157" spans="7:7" x14ac:dyDescent="0.3">
      <c r="G157" s="1"/>
    </row>
    <row r="158" spans="7:7" x14ac:dyDescent="0.3">
      <c r="G158" s="1"/>
    </row>
    <row r="159" spans="7:7" x14ac:dyDescent="0.3">
      <c r="G159" s="1"/>
    </row>
    <row r="160" spans="7:7" x14ac:dyDescent="0.3">
      <c r="G160" s="1"/>
    </row>
    <row r="161" spans="7:7" x14ac:dyDescent="0.3">
      <c r="G161" s="1"/>
    </row>
    <row r="162" spans="7:7" x14ac:dyDescent="0.3">
      <c r="G162" s="1"/>
    </row>
    <row r="163" spans="7:7" x14ac:dyDescent="0.3">
      <c r="G163" s="1"/>
    </row>
    <row r="164" spans="7:7" x14ac:dyDescent="0.3">
      <c r="G164" s="1"/>
    </row>
    <row r="165" spans="7:7" x14ac:dyDescent="0.3">
      <c r="G165" s="1"/>
    </row>
    <row r="166" spans="7:7" x14ac:dyDescent="0.3">
      <c r="G166" s="1"/>
    </row>
    <row r="167" spans="7:7" x14ac:dyDescent="0.3">
      <c r="G167" s="1"/>
    </row>
    <row r="168" spans="7:7" x14ac:dyDescent="0.3">
      <c r="G168" s="1"/>
    </row>
    <row r="169" spans="7:7" x14ac:dyDescent="0.3">
      <c r="G169" s="1"/>
    </row>
    <row r="170" spans="7:7" x14ac:dyDescent="0.3">
      <c r="G170" s="1"/>
    </row>
    <row r="171" spans="7:7" x14ac:dyDescent="0.3">
      <c r="G171" s="1"/>
    </row>
    <row r="172" spans="7:7" x14ac:dyDescent="0.3">
      <c r="G172" s="1"/>
    </row>
    <row r="173" spans="7:7" x14ac:dyDescent="0.3">
      <c r="G173" s="1"/>
    </row>
    <row r="174" spans="7:7" x14ac:dyDescent="0.3">
      <c r="G174" s="1"/>
    </row>
    <row r="175" spans="7:7" x14ac:dyDescent="0.3">
      <c r="G175" s="1"/>
    </row>
    <row r="176" spans="7:7" x14ac:dyDescent="0.3">
      <c r="G176" s="1"/>
    </row>
    <row r="177" spans="7:7" x14ac:dyDescent="0.3">
      <c r="G177" s="1"/>
    </row>
    <row r="178" spans="7:7" x14ac:dyDescent="0.3">
      <c r="G178" s="1"/>
    </row>
    <row r="179" spans="7:7" x14ac:dyDescent="0.3">
      <c r="G179" s="1"/>
    </row>
    <row r="180" spans="7:7" x14ac:dyDescent="0.3">
      <c r="G180" s="1"/>
    </row>
    <row r="181" spans="7:7" x14ac:dyDescent="0.3">
      <c r="G181" s="1"/>
    </row>
    <row r="182" spans="7:7" x14ac:dyDescent="0.3">
      <c r="G182" s="1"/>
    </row>
    <row r="183" spans="7:7" x14ac:dyDescent="0.3">
      <c r="G183" s="1"/>
    </row>
    <row r="184" spans="7:7" x14ac:dyDescent="0.3">
      <c r="G184" s="1"/>
    </row>
    <row r="185" spans="7:7" x14ac:dyDescent="0.3">
      <c r="G185" s="1"/>
    </row>
    <row r="186" spans="7:7" x14ac:dyDescent="0.3">
      <c r="G186" s="1"/>
    </row>
    <row r="187" spans="7:7" x14ac:dyDescent="0.3">
      <c r="G187" s="1"/>
    </row>
    <row r="188" spans="7:7" x14ac:dyDescent="0.3">
      <c r="G188" s="1"/>
    </row>
    <row r="189" spans="7:7" x14ac:dyDescent="0.3">
      <c r="G189" s="1"/>
    </row>
    <row r="190" spans="7:7" x14ac:dyDescent="0.3">
      <c r="G190" s="1"/>
    </row>
    <row r="191" spans="7:7" x14ac:dyDescent="0.3">
      <c r="G191" s="1"/>
    </row>
    <row r="192" spans="7:7" x14ac:dyDescent="0.3">
      <c r="G192" s="1"/>
    </row>
    <row r="193" spans="7:7" x14ac:dyDescent="0.3">
      <c r="G193" s="1"/>
    </row>
    <row r="194" spans="7:7" x14ac:dyDescent="0.3">
      <c r="G194" s="1"/>
    </row>
    <row r="195" spans="7:7" x14ac:dyDescent="0.3">
      <c r="G195" s="1"/>
    </row>
    <row r="196" spans="7:7" x14ac:dyDescent="0.3">
      <c r="G196" s="1"/>
    </row>
    <row r="197" spans="7:7" x14ac:dyDescent="0.3">
      <c r="G197" s="1"/>
    </row>
    <row r="198" spans="7:7" x14ac:dyDescent="0.3">
      <c r="G198" s="1"/>
    </row>
    <row r="199" spans="7:7" x14ac:dyDescent="0.3">
      <c r="G199" s="1"/>
    </row>
    <row r="200" spans="7:7" x14ac:dyDescent="0.3">
      <c r="G200" s="1"/>
    </row>
    <row r="201" spans="7:7" x14ac:dyDescent="0.3">
      <c r="G201" s="1"/>
    </row>
    <row r="202" spans="7:7" x14ac:dyDescent="0.3">
      <c r="G202" s="1"/>
    </row>
    <row r="203" spans="7:7" x14ac:dyDescent="0.3">
      <c r="G203" s="1"/>
    </row>
    <row r="204" spans="7:7" x14ac:dyDescent="0.3">
      <c r="G204" s="1"/>
    </row>
    <row r="205" spans="7:7" x14ac:dyDescent="0.3">
      <c r="G205" s="1"/>
    </row>
    <row r="206" spans="7:7" x14ac:dyDescent="0.3">
      <c r="G206" s="1"/>
    </row>
    <row r="207" spans="7:7" x14ac:dyDescent="0.3">
      <c r="G207" s="1"/>
    </row>
    <row r="208" spans="7:7" x14ac:dyDescent="0.3">
      <c r="G208" s="1"/>
    </row>
    <row r="209" spans="7:7" x14ac:dyDescent="0.3">
      <c r="G209" s="1"/>
    </row>
    <row r="210" spans="7:7" x14ac:dyDescent="0.3">
      <c r="G210" s="1"/>
    </row>
    <row r="211" spans="7:7" x14ac:dyDescent="0.3">
      <c r="G211" s="1"/>
    </row>
    <row r="212" spans="7:7" x14ac:dyDescent="0.3">
      <c r="G212" s="1"/>
    </row>
    <row r="213" spans="7:7" x14ac:dyDescent="0.3">
      <c r="G213" s="1"/>
    </row>
    <row r="214" spans="7:7" x14ac:dyDescent="0.3">
      <c r="G214" s="1"/>
    </row>
    <row r="215" spans="7:7" x14ac:dyDescent="0.3">
      <c r="G215" s="1"/>
    </row>
    <row r="216" spans="7:7" x14ac:dyDescent="0.3">
      <c r="G216" s="1"/>
    </row>
    <row r="217" spans="7:7" x14ac:dyDescent="0.3">
      <c r="G217" s="1"/>
    </row>
    <row r="218" spans="7:7" x14ac:dyDescent="0.3">
      <c r="G218" s="1"/>
    </row>
    <row r="219" spans="7:7" x14ac:dyDescent="0.3">
      <c r="G219" s="1"/>
    </row>
    <row r="220" spans="7:7" x14ac:dyDescent="0.3">
      <c r="G220" s="1"/>
    </row>
    <row r="221" spans="7:7" x14ac:dyDescent="0.3">
      <c r="G221" s="1"/>
    </row>
    <row r="222" spans="7:7" x14ac:dyDescent="0.3">
      <c r="G222" s="1"/>
    </row>
    <row r="223" spans="7:7" x14ac:dyDescent="0.3">
      <c r="G223" s="1"/>
    </row>
    <row r="224" spans="7:7" x14ac:dyDescent="0.3">
      <c r="G224" s="1"/>
    </row>
    <row r="225" spans="7:7" x14ac:dyDescent="0.3">
      <c r="G225" s="1"/>
    </row>
    <row r="226" spans="7:7" x14ac:dyDescent="0.3">
      <c r="G226" s="1"/>
    </row>
    <row r="227" spans="7:7" x14ac:dyDescent="0.3">
      <c r="G227" s="1"/>
    </row>
    <row r="228" spans="7:7" x14ac:dyDescent="0.3">
      <c r="G228" s="1"/>
    </row>
    <row r="229" spans="7:7" x14ac:dyDescent="0.3">
      <c r="G229" s="1"/>
    </row>
    <row r="230" spans="7:7" x14ac:dyDescent="0.3">
      <c r="G230" s="1"/>
    </row>
    <row r="231" spans="7:7" x14ac:dyDescent="0.3">
      <c r="G231" s="1"/>
    </row>
    <row r="232" spans="7:7" x14ac:dyDescent="0.3">
      <c r="G232" s="1"/>
    </row>
    <row r="233" spans="7:7" x14ac:dyDescent="0.3">
      <c r="G233" s="1"/>
    </row>
    <row r="234" spans="7:7" x14ac:dyDescent="0.3">
      <c r="G234" s="1"/>
    </row>
    <row r="235" spans="7:7" x14ac:dyDescent="0.3">
      <c r="G235" s="1"/>
    </row>
    <row r="236" spans="7:7" x14ac:dyDescent="0.3">
      <c r="G236" s="1"/>
    </row>
    <row r="237" spans="7:7" x14ac:dyDescent="0.3">
      <c r="G237" s="1"/>
    </row>
    <row r="238" spans="7:7" x14ac:dyDescent="0.3">
      <c r="G238" s="1"/>
    </row>
    <row r="239" spans="7:7" x14ac:dyDescent="0.3">
      <c r="G239" s="1"/>
    </row>
    <row r="240" spans="7:7" x14ac:dyDescent="0.3">
      <c r="G240" s="1"/>
    </row>
    <row r="241" spans="7:7" x14ac:dyDescent="0.3">
      <c r="G241" s="1"/>
    </row>
    <row r="242" spans="7:7" x14ac:dyDescent="0.3">
      <c r="G242" s="1"/>
    </row>
    <row r="243" spans="7:7" x14ac:dyDescent="0.3">
      <c r="G243" s="1"/>
    </row>
    <row r="244" spans="7:7" x14ac:dyDescent="0.3">
      <c r="G244" s="1"/>
    </row>
    <row r="245" spans="7:7" x14ac:dyDescent="0.3">
      <c r="G245" s="1"/>
    </row>
    <row r="246" spans="7:7" x14ac:dyDescent="0.3">
      <c r="G246" s="1"/>
    </row>
    <row r="247" spans="7:7" x14ac:dyDescent="0.3">
      <c r="G247" s="1"/>
    </row>
    <row r="248" spans="7:7" x14ac:dyDescent="0.3">
      <c r="G248" s="1"/>
    </row>
    <row r="249" spans="7:7" x14ac:dyDescent="0.3">
      <c r="G249" s="1"/>
    </row>
    <row r="250" spans="7:7" x14ac:dyDescent="0.3">
      <c r="G250" s="1"/>
    </row>
    <row r="251" spans="7:7" x14ac:dyDescent="0.3">
      <c r="G251" s="1"/>
    </row>
    <row r="252" spans="7:7" x14ac:dyDescent="0.3">
      <c r="G252" s="1"/>
    </row>
    <row r="253" spans="7:7" x14ac:dyDescent="0.3">
      <c r="G253" s="1"/>
    </row>
    <row r="254" spans="7:7" x14ac:dyDescent="0.3">
      <c r="G254" s="1"/>
    </row>
    <row r="255" spans="7:7" x14ac:dyDescent="0.3">
      <c r="G255" s="1"/>
    </row>
    <row r="256" spans="7:7" x14ac:dyDescent="0.3">
      <c r="G256" s="1"/>
    </row>
    <row r="257" spans="7:7" x14ac:dyDescent="0.3">
      <c r="G257" s="1"/>
    </row>
    <row r="258" spans="7:7" x14ac:dyDescent="0.3">
      <c r="G258" s="1"/>
    </row>
    <row r="259" spans="7:7" x14ac:dyDescent="0.3">
      <c r="G259" s="1"/>
    </row>
    <row r="260" spans="7:7" x14ac:dyDescent="0.3">
      <c r="G260" s="1"/>
    </row>
    <row r="261" spans="7:7" x14ac:dyDescent="0.3">
      <c r="G261" s="1"/>
    </row>
    <row r="262" spans="7:7" x14ac:dyDescent="0.3">
      <c r="G262" s="1"/>
    </row>
    <row r="263" spans="7:7" x14ac:dyDescent="0.3">
      <c r="G263" s="1"/>
    </row>
    <row r="264" spans="7:7" x14ac:dyDescent="0.3">
      <c r="G264" s="1"/>
    </row>
    <row r="265" spans="7:7" x14ac:dyDescent="0.3">
      <c r="G265" s="1"/>
    </row>
    <row r="266" spans="7:7" x14ac:dyDescent="0.3">
      <c r="G266" s="1"/>
    </row>
    <row r="267" spans="7:7" x14ac:dyDescent="0.3">
      <c r="G267" s="1"/>
    </row>
    <row r="268" spans="7:7" x14ac:dyDescent="0.3">
      <c r="G268" s="1"/>
    </row>
    <row r="269" spans="7:7" x14ac:dyDescent="0.3">
      <c r="G269" s="1"/>
    </row>
    <row r="270" spans="7:7" x14ac:dyDescent="0.3">
      <c r="G270" s="1"/>
    </row>
    <row r="271" spans="7:7" x14ac:dyDescent="0.3">
      <c r="G271" s="1"/>
    </row>
    <row r="272" spans="7:7" x14ac:dyDescent="0.3">
      <c r="G272" s="1"/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F15"/>
  <sheetViews>
    <sheetView zoomScale="130" zoomScaleNormal="130" workbookViewId="0">
      <selection activeCell="E7" sqref="E7"/>
    </sheetView>
  </sheetViews>
  <sheetFormatPr defaultColWidth="9.140625" defaultRowHeight="17.25" x14ac:dyDescent="0.3"/>
  <cols>
    <col min="1" max="1" width="10.140625" style="4" bestFit="1" customWidth="1"/>
    <col min="2" max="2" width="14.140625" style="4" bestFit="1" customWidth="1"/>
    <col min="3" max="3" width="23.5703125" style="5" bestFit="1" customWidth="1"/>
    <col min="4" max="4" width="9" style="4" bestFit="1" customWidth="1"/>
    <col min="5" max="5" width="13.140625" style="4" bestFit="1" customWidth="1"/>
    <col min="6" max="6" width="16.140625" style="4" bestFit="1" customWidth="1"/>
    <col min="7" max="16384" width="9.140625" style="5"/>
  </cols>
  <sheetData>
    <row r="1" spans="1:6" x14ac:dyDescent="0.3">
      <c r="A1" s="4" t="s">
        <v>0</v>
      </c>
      <c r="B1" s="4" t="s">
        <v>1</v>
      </c>
      <c r="C1" s="5" t="s">
        <v>3</v>
      </c>
      <c r="D1" s="4" t="s">
        <v>2</v>
      </c>
      <c r="E1" s="4" t="s">
        <v>6</v>
      </c>
      <c r="F1" s="4" t="s">
        <v>7</v>
      </c>
    </row>
    <row r="2" spans="1:6" x14ac:dyDescent="0.3">
      <c r="A2" s="23">
        <v>7</v>
      </c>
      <c r="B2" s="23" t="s">
        <v>4</v>
      </c>
      <c r="C2" s="22" t="s">
        <v>8</v>
      </c>
      <c r="D2" s="23">
        <v>18.79</v>
      </c>
      <c r="E2" s="6">
        <f>100/Table14[[#This Row],[PB]]</f>
        <v>5.3219797764768497</v>
      </c>
      <c r="F2" s="8">
        <f>(Table14[[#This Row],[PB]]-$D$2)*Table14[[#This Row],[M/Sec]]</f>
        <v>0</v>
      </c>
    </row>
    <row r="3" spans="1:6" x14ac:dyDescent="0.3">
      <c r="A3" s="23">
        <v>7</v>
      </c>
      <c r="B3" s="23" t="s">
        <v>4</v>
      </c>
      <c r="C3" s="22" t="s">
        <v>9</v>
      </c>
      <c r="D3" s="23">
        <v>19.03</v>
      </c>
      <c r="E3" s="6">
        <f>100/Table14[[#This Row],[PB]]</f>
        <v>5.2548607461902259</v>
      </c>
      <c r="F3" s="8">
        <f>(Table14[[#This Row],[PB]]-$D$2)*Table14[[#This Row],[M/Sec]]</f>
        <v>1.2611665790856648</v>
      </c>
    </row>
    <row r="4" spans="1:6" x14ac:dyDescent="0.3">
      <c r="A4" s="23">
        <v>7</v>
      </c>
      <c r="B4" s="23" t="s">
        <v>4</v>
      </c>
      <c r="C4" s="22" t="s">
        <v>10</v>
      </c>
      <c r="D4" s="23">
        <v>19.309999999999999</v>
      </c>
      <c r="E4" s="9">
        <f>100/Table14[[#This Row],[PB]]</f>
        <v>5.1786639047125842</v>
      </c>
      <c r="F4" s="8">
        <f>(Table14[[#This Row],[PB]]-$D$2)*Table14[[#This Row],[M/Sec]]</f>
        <v>2.6929052304505414</v>
      </c>
    </row>
    <row r="5" spans="1:6" x14ac:dyDescent="0.3">
      <c r="A5" s="23">
        <v>7</v>
      </c>
      <c r="B5" s="23" t="s">
        <v>5</v>
      </c>
      <c r="C5" s="22" t="s">
        <v>123</v>
      </c>
      <c r="D5" s="23">
        <v>19.47</v>
      </c>
      <c r="E5" s="6">
        <f>100/Table14[[#This Row],[PB]]</f>
        <v>5.1361068310220857</v>
      </c>
      <c r="F5" s="8">
        <f>(Table14[[#This Row],[PB]]-$D$2)*Table14[[#This Row],[M/Sec]]</f>
        <v>3.4925526450950168</v>
      </c>
    </row>
    <row r="6" spans="1:6" x14ac:dyDescent="0.3">
      <c r="A6" s="23">
        <v>7</v>
      </c>
      <c r="B6" s="23" t="s">
        <v>5</v>
      </c>
      <c r="C6" s="22" t="s">
        <v>124</v>
      </c>
      <c r="D6" s="23">
        <v>20.079999999999998</v>
      </c>
      <c r="E6" s="6">
        <f>100/Table14[[#This Row],[PB]]</f>
        <v>4.9800796812749004</v>
      </c>
      <c r="F6" s="8">
        <f>(Table14[[#This Row],[PB]]-$D$2)*Table14[[#This Row],[M/Sec]]</f>
        <v>6.4243027888446171</v>
      </c>
    </row>
    <row r="7" spans="1:6" x14ac:dyDescent="0.3">
      <c r="A7" s="23">
        <v>7</v>
      </c>
      <c r="B7" s="23" t="s">
        <v>5</v>
      </c>
      <c r="C7" s="22" t="s">
        <v>125</v>
      </c>
      <c r="D7" s="23">
        <v>20.079999999999998</v>
      </c>
      <c r="E7" s="6">
        <f>100/Table14[[#This Row],[PB]]</f>
        <v>4.9800796812749004</v>
      </c>
      <c r="F7" s="8">
        <f>(Table14[[#This Row],[PB]]-$D$2)*Table14[[#This Row],[M/Sec]]</f>
        <v>6.4243027888446171</v>
      </c>
    </row>
    <row r="8" spans="1:6" x14ac:dyDescent="0.3">
      <c r="A8" s="23">
        <v>7</v>
      </c>
      <c r="B8" s="23" t="s">
        <v>4</v>
      </c>
      <c r="C8" s="22" t="s">
        <v>11</v>
      </c>
      <c r="D8" s="23">
        <v>20.79</v>
      </c>
      <c r="E8" s="6">
        <f>100/Table14[[#This Row],[PB]]</f>
        <v>4.8100048100048101</v>
      </c>
      <c r="F8" s="8">
        <f>(Table14[[#This Row],[PB]]-$D$2)*Table14[[#This Row],[M/Sec]]</f>
        <v>9.6200096200096201</v>
      </c>
    </row>
    <row r="9" spans="1:6" x14ac:dyDescent="0.3">
      <c r="A9" s="23">
        <v>7</v>
      </c>
      <c r="B9" s="23" t="s">
        <v>5</v>
      </c>
      <c r="C9" s="22" t="s">
        <v>126</v>
      </c>
      <c r="D9" s="23">
        <v>21.38</v>
      </c>
      <c r="E9" s="6">
        <f>100/Table14[[#This Row],[PB]]</f>
        <v>4.677268475210477</v>
      </c>
      <c r="F9" s="8">
        <f>(Table14[[#This Row],[PB]]-$D$2)*Table14[[#This Row],[M/Sec]]</f>
        <v>12.114125350795135</v>
      </c>
    </row>
    <row r="10" spans="1:6" x14ac:dyDescent="0.3">
      <c r="A10" s="23">
        <v>7</v>
      </c>
      <c r="B10" s="23" t="s">
        <v>4</v>
      </c>
      <c r="C10" s="22" t="s">
        <v>12</v>
      </c>
      <c r="D10" s="23">
        <v>21.71</v>
      </c>
      <c r="E10" s="6">
        <f>100/Table14[[#This Row],[PB]]</f>
        <v>4.6061722708429294</v>
      </c>
      <c r="F10" s="8">
        <f>(Table14[[#This Row],[PB]]-$D$2)*Table14[[#This Row],[M/Sec]]</f>
        <v>13.450023030861361</v>
      </c>
    </row>
    <row r="11" spans="1:6" x14ac:dyDescent="0.3">
      <c r="A11" s="23">
        <v>7</v>
      </c>
      <c r="B11" s="23" t="s">
        <v>4</v>
      </c>
      <c r="C11" s="22" t="s">
        <v>13</v>
      </c>
      <c r="D11" s="23">
        <v>21.75</v>
      </c>
      <c r="E11" s="6">
        <f>100/Table14[[#This Row],[PB]]</f>
        <v>4.5977011494252871</v>
      </c>
      <c r="F11" s="8">
        <f>(Table14[[#This Row],[PB]]-$D$2)*Table14[[#This Row],[M/Sec]]</f>
        <v>13.609195402298853</v>
      </c>
    </row>
    <row r="12" spans="1:6" x14ac:dyDescent="0.3">
      <c r="A12" s="23">
        <v>7</v>
      </c>
      <c r="B12" s="23" t="s">
        <v>5</v>
      </c>
      <c r="C12" s="22" t="s">
        <v>127</v>
      </c>
      <c r="D12" s="23">
        <v>22.51</v>
      </c>
      <c r="E12" s="6">
        <f>100/Table14[[#This Row],[PB]]</f>
        <v>4.4424700133274095</v>
      </c>
      <c r="F12" s="8">
        <f>(Table14[[#This Row],[PB]]-$D$2)*Table14[[#This Row],[M/Sec]]</f>
        <v>16.525988449577973</v>
      </c>
    </row>
    <row r="13" spans="1:6" x14ac:dyDescent="0.3">
      <c r="A13" s="23">
        <v>7</v>
      </c>
      <c r="B13" s="23" t="s">
        <v>4</v>
      </c>
      <c r="C13" s="22" t="s">
        <v>14</v>
      </c>
      <c r="D13" s="23">
        <v>23.31</v>
      </c>
      <c r="E13" s="6">
        <f>100/Table14[[#This Row],[PB]]</f>
        <v>4.2900042900042905</v>
      </c>
      <c r="F13" s="8">
        <f>(Table14[[#This Row],[PB]]-$D$2)*Table14[[#This Row],[M/Sec]]</f>
        <v>19.390819390819392</v>
      </c>
    </row>
    <row r="14" spans="1:6" x14ac:dyDescent="0.3">
      <c r="A14" s="23">
        <v>7</v>
      </c>
      <c r="B14" s="23" t="s">
        <v>4</v>
      </c>
      <c r="C14" s="22" t="s">
        <v>15</v>
      </c>
      <c r="D14" s="23">
        <v>23.81</v>
      </c>
      <c r="E14" s="6">
        <f>100/Table14[[#This Row],[PB]]</f>
        <v>4.1999160016799664</v>
      </c>
      <c r="F14" s="8">
        <f>(Table14[[#This Row],[PB]]-$D$2)*Table14[[#This Row],[M/Sec]]</f>
        <v>21.083578328433429</v>
      </c>
    </row>
    <row r="15" spans="1:6" x14ac:dyDescent="0.3">
      <c r="A15" s="23">
        <v>7</v>
      </c>
      <c r="B15" s="23" t="s">
        <v>5</v>
      </c>
      <c r="C15" s="22" t="s">
        <v>128</v>
      </c>
      <c r="D15" s="23">
        <v>24.53</v>
      </c>
      <c r="E15" s="6">
        <f>100/Table14[[#This Row],[PB]]</f>
        <v>4.0766408479412961</v>
      </c>
      <c r="F15" s="8">
        <f>(Table14[[#This Row],[PB]]-$D$2)*Table14[[#This Row],[M/Sec]]</f>
        <v>23.399918467183049</v>
      </c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1A8E-F933-4BE5-AA0F-220AEC02C479}">
  <dimension ref="A1:D37"/>
  <sheetViews>
    <sheetView workbookViewId="0">
      <selection activeCell="D37" sqref="A2:D37"/>
    </sheetView>
  </sheetViews>
  <sheetFormatPr defaultColWidth="68.140625" defaultRowHeight="17.25" x14ac:dyDescent="0.3"/>
  <cols>
    <col min="1" max="1" width="7.85546875" style="5" bestFit="1" customWidth="1"/>
    <col min="2" max="2" width="12.140625" style="5" bestFit="1" customWidth="1"/>
    <col min="3" max="3" width="38.140625" style="5" bestFit="1" customWidth="1"/>
    <col min="4" max="4" width="9.42578125" style="5" bestFit="1" customWidth="1"/>
    <col min="5" max="16384" width="68.140625" style="5"/>
  </cols>
  <sheetData>
    <row r="1" spans="1:4" x14ac:dyDescent="0.3">
      <c r="A1" s="5" t="s">
        <v>0</v>
      </c>
      <c r="B1" s="5" t="s">
        <v>1</v>
      </c>
      <c r="C1" s="5" t="s">
        <v>3</v>
      </c>
      <c r="D1" s="5" t="s">
        <v>2</v>
      </c>
    </row>
    <row r="2" spans="1:4" x14ac:dyDescent="0.3">
      <c r="A2" s="21">
        <v>17</v>
      </c>
      <c r="B2" s="21" t="s">
        <v>4</v>
      </c>
      <c r="C2" s="21" t="s">
        <v>112</v>
      </c>
      <c r="D2" s="21">
        <v>10.88</v>
      </c>
    </row>
    <row r="3" spans="1:4" x14ac:dyDescent="0.3">
      <c r="A3" s="21">
        <v>17</v>
      </c>
      <c r="B3" s="21" t="s">
        <v>4</v>
      </c>
      <c r="C3" s="21" t="s">
        <v>113</v>
      </c>
      <c r="D3" s="21">
        <v>11.35</v>
      </c>
    </row>
    <row r="4" spans="1:4" x14ac:dyDescent="0.3">
      <c r="A4" s="21">
        <v>17</v>
      </c>
      <c r="B4" s="21" t="s">
        <v>4</v>
      </c>
      <c r="C4" s="21" t="s">
        <v>114</v>
      </c>
      <c r="D4" s="21">
        <v>11.38</v>
      </c>
    </row>
    <row r="5" spans="1:4" x14ac:dyDescent="0.3">
      <c r="A5" s="21">
        <v>17</v>
      </c>
      <c r="B5" s="21" t="s">
        <v>4</v>
      </c>
      <c r="C5" s="21" t="s">
        <v>115</v>
      </c>
      <c r="D5" s="21">
        <v>11.48</v>
      </c>
    </row>
    <row r="6" spans="1:4" x14ac:dyDescent="0.3">
      <c r="A6" s="21">
        <v>17</v>
      </c>
      <c r="B6" s="21" t="s">
        <v>4</v>
      </c>
      <c r="C6" s="21" t="s">
        <v>116</v>
      </c>
      <c r="D6" s="21">
        <v>11.75</v>
      </c>
    </row>
    <row r="7" spans="1:4" x14ac:dyDescent="0.3">
      <c r="A7" s="21">
        <v>15</v>
      </c>
      <c r="B7" s="21" t="s">
        <v>4</v>
      </c>
      <c r="C7" s="21" t="s">
        <v>107</v>
      </c>
      <c r="D7" s="21">
        <v>11.78</v>
      </c>
    </row>
    <row r="8" spans="1:4" x14ac:dyDescent="0.3">
      <c r="A8" s="21">
        <v>17</v>
      </c>
      <c r="B8" s="21" t="s">
        <v>4</v>
      </c>
      <c r="C8" s="21" t="s">
        <v>117</v>
      </c>
      <c r="D8" s="21">
        <v>11.85</v>
      </c>
    </row>
    <row r="9" spans="1:4" x14ac:dyDescent="0.3">
      <c r="A9" s="21">
        <v>15</v>
      </c>
      <c r="B9" s="21" t="s">
        <v>4</v>
      </c>
      <c r="C9" s="21" t="s">
        <v>108</v>
      </c>
      <c r="D9" s="21">
        <v>12.09</v>
      </c>
    </row>
    <row r="10" spans="1:4" x14ac:dyDescent="0.3">
      <c r="A10" s="21">
        <v>17</v>
      </c>
      <c r="B10" s="21" t="s">
        <v>4</v>
      </c>
      <c r="C10" s="21" t="s">
        <v>118</v>
      </c>
      <c r="D10" s="21">
        <v>12.09</v>
      </c>
    </row>
    <row r="11" spans="1:4" x14ac:dyDescent="0.3">
      <c r="A11" s="21">
        <v>17</v>
      </c>
      <c r="B11" s="21" t="s">
        <v>4</v>
      </c>
      <c r="C11" s="21" t="s">
        <v>119</v>
      </c>
      <c r="D11" s="21">
        <v>12.56</v>
      </c>
    </row>
    <row r="12" spans="1:4" x14ac:dyDescent="0.3">
      <c r="A12" s="21">
        <v>17</v>
      </c>
      <c r="B12" s="21" t="s">
        <v>4</v>
      </c>
      <c r="C12" s="21" t="s">
        <v>120</v>
      </c>
      <c r="D12" s="21">
        <v>12.57</v>
      </c>
    </row>
    <row r="13" spans="1:4" x14ac:dyDescent="0.3">
      <c r="A13" s="21">
        <v>15</v>
      </c>
      <c r="B13" s="21" t="s">
        <v>4</v>
      </c>
      <c r="C13" s="21" t="s">
        <v>109</v>
      </c>
      <c r="D13" s="21">
        <v>12.78</v>
      </c>
    </row>
    <row r="14" spans="1:4" x14ac:dyDescent="0.3">
      <c r="A14" s="21">
        <v>14</v>
      </c>
      <c r="B14" s="21" t="s">
        <v>5</v>
      </c>
      <c r="C14" s="21" t="s">
        <v>213</v>
      </c>
      <c r="D14" s="21">
        <v>12.84</v>
      </c>
    </row>
    <row r="15" spans="1:4" x14ac:dyDescent="0.3">
      <c r="A15" s="21">
        <v>14</v>
      </c>
      <c r="B15" s="21" t="s">
        <v>5</v>
      </c>
      <c r="C15" s="21" t="s">
        <v>214</v>
      </c>
      <c r="D15" s="21">
        <v>12.95</v>
      </c>
    </row>
    <row r="16" spans="1:4" x14ac:dyDescent="0.3">
      <c r="A16" s="21">
        <v>17</v>
      </c>
      <c r="B16" s="21" t="s">
        <v>4</v>
      </c>
      <c r="C16" s="21" t="s">
        <v>121</v>
      </c>
      <c r="D16" s="21">
        <v>13.03</v>
      </c>
    </row>
    <row r="17" spans="1:4" x14ac:dyDescent="0.3">
      <c r="A17" s="21">
        <v>17</v>
      </c>
      <c r="B17" s="21" t="s">
        <v>4</v>
      </c>
      <c r="C17" s="21" t="s">
        <v>122</v>
      </c>
      <c r="D17" s="21">
        <v>13.09</v>
      </c>
    </row>
    <row r="18" spans="1:4" x14ac:dyDescent="0.3">
      <c r="A18" s="21">
        <v>17</v>
      </c>
      <c r="B18" s="21" t="s">
        <v>5</v>
      </c>
      <c r="C18" s="21" t="s">
        <v>224</v>
      </c>
      <c r="D18" s="21">
        <v>13.12</v>
      </c>
    </row>
    <row r="19" spans="1:4" x14ac:dyDescent="0.3">
      <c r="A19" s="21">
        <v>15</v>
      </c>
      <c r="B19" s="21" t="s">
        <v>5</v>
      </c>
      <c r="C19" s="21" t="s">
        <v>218</v>
      </c>
      <c r="D19" s="21">
        <v>13.16</v>
      </c>
    </row>
    <row r="20" spans="1:4" x14ac:dyDescent="0.3">
      <c r="A20" s="21">
        <v>17</v>
      </c>
      <c r="B20" s="21" t="s">
        <v>5</v>
      </c>
      <c r="C20" s="21" t="s">
        <v>225</v>
      </c>
      <c r="D20" s="21">
        <v>13.37</v>
      </c>
    </row>
    <row r="21" spans="1:4" x14ac:dyDescent="0.3">
      <c r="A21" s="21">
        <v>15</v>
      </c>
      <c r="B21" s="21" t="s">
        <v>5</v>
      </c>
      <c r="C21" s="21" t="s">
        <v>219</v>
      </c>
      <c r="D21" s="21">
        <v>13.38</v>
      </c>
    </row>
    <row r="22" spans="1:4" x14ac:dyDescent="0.3">
      <c r="A22" s="21">
        <v>15</v>
      </c>
      <c r="B22" s="21" t="s">
        <v>5</v>
      </c>
      <c r="C22" s="21" t="s">
        <v>220</v>
      </c>
      <c r="D22" s="21">
        <v>13.63</v>
      </c>
    </row>
    <row r="23" spans="1:4" x14ac:dyDescent="0.3">
      <c r="A23" s="21">
        <v>14</v>
      </c>
      <c r="B23" s="21" t="s">
        <v>4</v>
      </c>
      <c r="C23" s="21" t="s">
        <v>100</v>
      </c>
      <c r="D23" s="21">
        <v>13.76</v>
      </c>
    </row>
    <row r="24" spans="1:4" x14ac:dyDescent="0.3">
      <c r="A24" s="21">
        <v>15</v>
      </c>
      <c r="B24" s="21" t="s">
        <v>4</v>
      </c>
      <c r="C24" s="21" t="s">
        <v>110</v>
      </c>
      <c r="D24" s="21">
        <v>13.95</v>
      </c>
    </row>
    <row r="25" spans="1:4" x14ac:dyDescent="0.3">
      <c r="A25" s="21">
        <v>14</v>
      </c>
      <c r="B25" s="21" t="s">
        <v>4</v>
      </c>
      <c r="C25" s="21" t="s">
        <v>101</v>
      </c>
      <c r="D25" s="21">
        <v>14.03</v>
      </c>
    </row>
    <row r="26" spans="1:4" x14ac:dyDescent="0.3">
      <c r="A26" s="21">
        <v>14</v>
      </c>
      <c r="B26" s="21" t="s">
        <v>4</v>
      </c>
      <c r="C26" s="21" t="s">
        <v>102</v>
      </c>
      <c r="D26" s="21">
        <v>14.04</v>
      </c>
    </row>
    <row r="27" spans="1:4" x14ac:dyDescent="0.3">
      <c r="A27" s="21">
        <v>15</v>
      </c>
      <c r="B27" s="21" t="s">
        <v>5</v>
      </c>
      <c r="C27" s="21" t="s">
        <v>221</v>
      </c>
      <c r="D27" s="21">
        <v>14.23</v>
      </c>
    </row>
    <row r="28" spans="1:4" x14ac:dyDescent="0.3">
      <c r="A28" s="21">
        <v>14</v>
      </c>
      <c r="B28" s="21" t="s">
        <v>5</v>
      </c>
      <c r="C28" s="21" t="s">
        <v>215</v>
      </c>
      <c r="D28" s="21">
        <v>14.52</v>
      </c>
    </row>
    <row r="29" spans="1:4" x14ac:dyDescent="0.3">
      <c r="A29" s="21">
        <v>14</v>
      </c>
      <c r="B29" s="21" t="s">
        <v>5</v>
      </c>
      <c r="C29" s="21" t="s">
        <v>216</v>
      </c>
      <c r="D29" s="21">
        <v>14.72</v>
      </c>
    </row>
    <row r="30" spans="1:4" x14ac:dyDescent="0.3">
      <c r="A30" s="21">
        <v>14</v>
      </c>
      <c r="B30" s="21" t="s">
        <v>4</v>
      </c>
      <c r="C30" s="21" t="s">
        <v>103</v>
      </c>
      <c r="D30" s="21">
        <v>14.93</v>
      </c>
    </row>
    <row r="31" spans="1:4" x14ac:dyDescent="0.3">
      <c r="A31" s="21">
        <v>14</v>
      </c>
      <c r="B31" s="21" t="s">
        <v>4</v>
      </c>
      <c r="C31" s="21" t="s">
        <v>104</v>
      </c>
      <c r="D31" s="21">
        <v>15.07</v>
      </c>
    </row>
    <row r="32" spans="1:4" x14ac:dyDescent="0.3">
      <c r="A32" s="21">
        <v>15</v>
      </c>
      <c r="B32" s="21" t="s">
        <v>5</v>
      </c>
      <c r="C32" s="21" t="s">
        <v>222</v>
      </c>
      <c r="D32" s="21">
        <v>15.25</v>
      </c>
    </row>
    <row r="33" spans="1:4" x14ac:dyDescent="0.3">
      <c r="A33" s="21">
        <v>14</v>
      </c>
      <c r="B33" s="21" t="s">
        <v>4</v>
      </c>
      <c r="C33" s="21" t="s">
        <v>105</v>
      </c>
      <c r="D33" s="21">
        <v>15.75</v>
      </c>
    </row>
    <row r="34" spans="1:4" x14ac:dyDescent="0.3">
      <c r="A34" s="21">
        <v>14</v>
      </c>
      <c r="B34" s="21" t="s">
        <v>4</v>
      </c>
      <c r="C34" s="21" t="s">
        <v>106</v>
      </c>
      <c r="D34" s="21">
        <v>16.34</v>
      </c>
    </row>
    <row r="35" spans="1:4" x14ac:dyDescent="0.3">
      <c r="A35" s="21">
        <v>15</v>
      </c>
      <c r="B35" s="21" t="s">
        <v>5</v>
      </c>
      <c r="C35" s="21" t="s">
        <v>223</v>
      </c>
      <c r="D35" s="21">
        <v>17.350000000000001</v>
      </c>
    </row>
    <row r="36" spans="1:4" x14ac:dyDescent="0.3">
      <c r="A36" s="21">
        <v>15</v>
      </c>
      <c r="B36" s="21" t="s">
        <v>4</v>
      </c>
      <c r="C36" s="21" t="s">
        <v>111</v>
      </c>
      <c r="D36" s="21">
        <v>18.82</v>
      </c>
    </row>
    <row r="37" spans="1:4" x14ac:dyDescent="0.3">
      <c r="A37" s="21">
        <v>14</v>
      </c>
      <c r="B37" s="21" t="s">
        <v>5</v>
      </c>
      <c r="C37" s="21" t="s">
        <v>217</v>
      </c>
      <c r="D37" s="21">
        <v>19.63</v>
      </c>
    </row>
  </sheetData>
  <autoFilter ref="A1:D37" xr:uid="{71161A8E-F933-4BE5-AA0F-220AEC02C479}">
    <sortState xmlns:xlrd2="http://schemas.microsoft.com/office/spreadsheetml/2017/richdata2" ref="A2:D37">
      <sortCondition ref="D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U14+</vt:lpstr>
      <vt:lpstr>U13</vt:lpstr>
      <vt:lpstr>U12</vt:lpstr>
      <vt:lpstr>U11</vt:lpstr>
      <vt:lpstr>U10</vt:lpstr>
      <vt:lpstr>U9</vt:lpstr>
      <vt:lpstr>U8</vt:lpstr>
      <vt:lpstr>U7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Wain</dc:creator>
  <cp:lastModifiedBy>Robyn Morris</cp:lastModifiedBy>
  <cp:lastPrinted>2021-03-12T06:48:38Z</cp:lastPrinted>
  <dcterms:created xsi:type="dcterms:W3CDTF">2018-02-27T04:44:22Z</dcterms:created>
  <dcterms:modified xsi:type="dcterms:W3CDTF">2023-03-03T01:01:39Z</dcterms:modified>
</cp:coreProperties>
</file>